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24615" windowHeight="12975" activeTab="1"/>
  </bookViews>
  <sheets>
    <sheet name="Rekapitulace stavby" sheetId="1" r:id="rId1"/>
    <sheet name="1 - SO 01-1 a 2 Atletický..." sheetId="2" r:id="rId2"/>
    <sheet name="3 - SO 01-3  Sektor skok ..." sheetId="3" r:id="rId3"/>
    <sheet name="4 - SO 01-4 Sektor skok v..." sheetId="4" r:id="rId4"/>
    <sheet name="5 - SO 01-5 Sektor vrh koulí" sheetId="5" r:id="rId5"/>
    <sheet name="6 - SO 01-6 Sektor hod di..." sheetId="6" r:id="rId6"/>
  </sheets>
  <definedNames>
    <definedName name="_xlnm._FilterDatabase" localSheetId="1" hidden="1">'1 - SO 01-1 a 2 Atletický...'!$C$130:$K$390</definedName>
    <definedName name="_xlnm._FilterDatabase" localSheetId="2" hidden="1">'3 - SO 01-3  Sektor skok ...'!$C$126:$K$221</definedName>
    <definedName name="_xlnm._FilterDatabase" localSheetId="3" hidden="1">'4 - SO 01-4 Sektor skok v...'!$C$121:$K$126</definedName>
    <definedName name="_xlnm._FilterDatabase" localSheetId="4" hidden="1">'5 - SO 01-5 Sektor vrh koulí'!$C$126:$K$154</definedName>
    <definedName name="_xlnm._FilterDatabase" localSheetId="5" hidden="1">'6 - SO 01-6 Sektor hod di...'!$C$127:$K$174</definedName>
    <definedName name="_xlnm.Print_Titles" localSheetId="1">'1 - SO 01-1 a 2 Atletický...'!$130:$130</definedName>
    <definedName name="_xlnm.Print_Titles" localSheetId="2">'3 - SO 01-3  Sektor skok ...'!$126:$126</definedName>
    <definedName name="_xlnm.Print_Titles" localSheetId="3">'4 - SO 01-4 Sektor skok v...'!$121:$121</definedName>
    <definedName name="_xlnm.Print_Titles" localSheetId="4">'5 - SO 01-5 Sektor vrh koulí'!$126:$126</definedName>
    <definedName name="_xlnm.Print_Titles" localSheetId="5">'6 - SO 01-6 Sektor hod di...'!$127:$127</definedName>
    <definedName name="_xlnm.Print_Titles" localSheetId="0">'Rekapitulace stavby'!$92:$92</definedName>
    <definedName name="_xlnm.Print_Area" localSheetId="1">'1 - SO 01-1 a 2 Atletický...'!$C$4:$J$76,'1 - SO 01-1 a 2 Atletický...'!$C$82:$J$110,'1 - SO 01-1 a 2 Atletický...'!$C$116:$K$390</definedName>
    <definedName name="_xlnm.Print_Area" localSheetId="2">'3 - SO 01-3  Sektor skok ...'!$C$4:$J$76,'3 - SO 01-3  Sektor skok ...'!$C$82:$J$106,'3 - SO 01-3  Sektor skok ...'!$C$112:$K$221</definedName>
    <definedName name="_xlnm.Print_Area" localSheetId="3">'4 - SO 01-4 Sektor skok v...'!$C$4:$J$76,'4 - SO 01-4 Sektor skok v...'!$C$82:$J$101,'4 - SO 01-4 Sektor skok v...'!$C$107:$K$126</definedName>
    <definedName name="_xlnm.Print_Area" localSheetId="4">'5 - SO 01-5 Sektor vrh koulí'!$C$4:$J$76,'5 - SO 01-5 Sektor vrh koulí'!$C$82:$J$106,'5 - SO 01-5 Sektor vrh koulí'!$C$112:$K$154</definedName>
    <definedName name="_xlnm.Print_Area" localSheetId="5">'6 - SO 01-6 Sektor hod di...'!$C$4:$J$76,'6 - SO 01-6 Sektor hod di...'!$C$82:$J$107,'6 - SO 01-6 Sektor hod di...'!$C$113:$K$174</definedName>
    <definedName name="_xlnm.Print_Area" localSheetId="0">'Rekapitulace stavby'!$D$4:$AO$76,'Rekapitulace stavby'!$C$82:$AQ$101</definedName>
  </definedNames>
  <calcPr calcId="125725"/>
</workbook>
</file>

<file path=xl/calcChain.xml><?xml version="1.0" encoding="utf-8"?>
<calcChain xmlns="http://schemas.openxmlformats.org/spreadsheetml/2006/main">
  <c r="J39" i="6"/>
  <c r="J38"/>
  <c r="AY100" i="1"/>
  <c r="J37" i="6"/>
  <c r="AX100" i="1"/>
  <c r="BI174" i="6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T168"/>
  <c r="R169"/>
  <c r="R168" s="1"/>
  <c r="P169"/>
  <c r="P168"/>
  <c r="BI167"/>
  <c r="BH167"/>
  <c r="BG167"/>
  <c r="BF167"/>
  <c r="T167"/>
  <c r="R167"/>
  <c r="P167"/>
  <c r="BI166"/>
  <c r="BH166"/>
  <c r="BG166"/>
  <c r="BF166"/>
  <c r="T166"/>
  <c r="R166"/>
  <c r="P166"/>
  <c r="BI162"/>
  <c r="BH162"/>
  <c r="BG162"/>
  <c r="BF162"/>
  <c r="T162"/>
  <c r="T161"/>
  <c r="R162"/>
  <c r="R161" s="1"/>
  <c r="P162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1"/>
  <c r="BH131"/>
  <c r="BG131"/>
  <c r="BF131"/>
  <c r="T131"/>
  <c r="R131"/>
  <c r="P131"/>
  <c r="J124"/>
  <c r="F124"/>
  <c r="F122"/>
  <c r="E120"/>
  <c r="J93"/>
  <c r="F93"/>
  <c r="F91"/>
  <c r="E89"/>
  <c r="J26"/>
  <c r="E26"/>
  <c r="J125" s="1"/>
  <c r="J25"/>
  <c r="J20"/>
  <c r="E20"/>
  <c r="F125" s="1"/>
  <c r="J19"/>
  <c r="J14"/>
  <c r="J122"/>
  <c r="E7"/>
  <c r="E116" s="1"/>
  <c r="J39" i="5"/>
  <c r="J38"/>
  <c r="AY99" i="1" s="1"/>
  <c r="J37" i="5"/>
  <c r="AX99" i="1"/>
  <c r="BI154" i="5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T148" s="1"/>
  <c r="R149"/>
  <c r="R148" s="1"/>
  <c r="P149"/>
  <c r="P148"/>
  <c r="BI147"/>
  <c r="BH147"/>
  <c r="BG147"/>
  <c r="BF147"/>
  <c r="T147"/>
  <c r="T146" s="1"/>
  <c r="R147"/>
  <c r="R146"/>
  <c r="P147"/>
  <c r="P146" s="1"/>
  <c r="BI144"/>
  <c r="BH144"/>
  <c r="BG144"/>
  <c r="BF144"/>
  <c r="T144"/>
  <c r="T143"/>
  <c r="R144"/>
  <c r="R143" s="1"/>
  <c r="P144"/>
  <c r="P143"/>
  <c r="BI139"/>
  <c r="BH139"/>
  <c r="BG139"/>
  <c r="BF139"/>
  <c r="T139"/>
  <c r="R139"/>
  <c r="P139"/>
  <c r="BI134"/>
  <c r="BH134"/>
  <c r="BG134"/>
  <c r="BF134"/>
  <c r="T134"/>
  <c r="R134"/>
  <c r="P134"/>
  <c r="BI130"/>
  <c r="BH130"/>
  <c r="BG130"/>
  <c r="BF130"/>
  <c r="T130"/>
  <c r="R130"/>
  <c r="P130"/>
  <c r="J123"/>
  <c r="F123"/>
  <c r="F121"/>
  <c r="E119"/>
  <c r="J93"/>
  <c r="F93"/>
  <c r="F91"/>
  <c r="E89"/>
  <c r="J26"/>
  <c r="E26"/>
  <c r="J124" s="1"/>
  <c r="J25"/>
  <c r="J20"/>
  <c r="E20"/>
  <c r="F124" s="1"/>
  <c r="J19"/>
  <c r="J14"/>
  <c r="J91"/>
  <c r="E7"/>
  <c r="E85"/>
  <c r="J39" i="4"/>
  <c r="J38"/>
  <c r="AY98" i="1" s="1"/>
  <c r="J37" i="4"/>
  <c r="AX98" i="1" s="1"/>
  <c r="BI125" i="4"/>
  <c r="F39" s="1"/>
  <c r="BD98" i="1" s="1"/>
  <c r="BH125" i="4"/>
  <c r="BG125"/>
  <c r="BF125"/>
  <c r="T125"/>
  <c r="T124" s="1"/>
  <c r="T123" s="1"/>
  <c r="T122" s="1"/>
  <c r="R125"/>
  <c r="R124" s="1"/>
  <c r="R123" s="1"/>
  <c r="R122" s="1"/>
  <c r="P125"/>
  <c r="P124" s="1"/>
  <c r="P123" s="1"/>
  <c r="P122" s="1"/>
  <c r="AU98" i="1" s="1"/>
  <c r="J118" i="4"/>
  <c r="F118"/>
  <c r="F116"/>
  <c r="E114"/>
  <c r="J93"/>
  <c r="F93"/>
  <c r="F91"/>
  <c r="E89"/>
  <c r="J26"/>
  <c r="E26"/>
  <c r="J94" s="1"/>
  <c r="J25"/>
  <c r="J20"/>
  <c r="E20"/>
  <c r="F119" s="1"/>
  <c r="J19"/>
  <c r="J14"/>
  <c r="J91"/>
  <c r="E7"/>
  <c r="E85"/>
  <c r="J39" i="3"/>
  <c r="J38"/>
  <c r="AY97" i="1" s="1"/>
  <c r="J37" i="3"/>
  <c r="AX97" i="1" s="1"/>
  <c r="BI221" i="3"/>
  <c r="BH221"/>
  <c r="BG221"/>
  <c r="BF221"/>
  <c r="T221"/>
  <c r="T220" s="1"/>
  <c r="R221"/>
  <c r="R220" s="1"/>
  <c r="P221"/>
  <c r="P220" s="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T182" s="1"/>
  <c r="R183"/>
  <c r="R182" s="1"/>
  <c r="P183"/>
  <c r="P182" s="1"/>
  <c r="BI178"/>
  <c r="BH178"/>
  <c r="BG178"/>
  <c r="BF178"/>
  <c r="T178"/>
  <c r="T177" s="1"/>
  <c r="R178"/>
  <c r="R177" s="1"/>
  <c r="P178"/>
  <c r="P177" s="1"/>
  <c r="BI169"/>
  <c r="BH169"/>
  <c r="BG169"/>
  <c r="BF169"/>
  <c r="T169"/>
  <c r="R169"/>
  <c r="P169"/>
  <c r="BI168"/>
  <c r="BH168"/>
  <c r="BG168"/>
  <c r="BF168"/>
  <c r="T168"/>
  <c r="R168"/>
  <c r="P168"/>
  <c r="BI163"/>
  <c r="BH163"/>
  <c r="BG163"/>
  <c r="BF163"/>
  <c r="T163"/>
  <c r="R163"/>
  <c r="P163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J123"/>
  <c r="F123"/>
  <c r="F121"/>
  <c r="E119"/>
  <c r="J93"/>
  <c r="F93"/>
  <c r="F91"/>
  <c r="E89"/>
  <c r="J26"/>
  <c r="E26"/>
  <c r="J124" s="1"/>
  <c r="J25"/>
  <c r="J20"/>
  <c r="E20"/>
  <c r="F124" s="1"/>
  <c r="J19"/>
  <c r="J14"/>
  <c r="J121"/>
  <c r="E7"/>
  <c r="E115"/>
  <c r="J39" i="2"/>
  <c r="J38"/>
  <c r="AY96" i="1" s="1"/>
  <c r="J37" i="2"/>
  <c r="AX96" i="1" s="1"/>
  <c r="BI390" i="2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3"/>
  <c r="BH383"/>
  <c r="BG383"/>
  <c r="BF383"/>
  <c r="T383"/>
  <c r="R383"/>
  <c r="P383"/>
  <c r="BI379"/>
  <c r="BH379"/>
  <c r="BG379"/>
  <c r="BF379"/>
  <c r="T379"/>
  <c r="R379"/>
  <c r="P379"/>
  <c r="BI376"/>
  <c r="BH376"/>
  <c r="BG376"/>
  <c r="BF376"/>
  <c r="T376"/>
  <c r="T375" s="1"/>
  <c r="R376"/>
  <c r="R375" s="1"/>
  <c r="P376"/>
  <c r="P375" s="1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59"/>
  <c r="BH359"/>
  <c r="BG359"/>
  <c r="BF359"/>
  <c r="T359"/>
  <c r="R359"/>
  <c r="P359"/>
  <c r="BI354"/>
  <c r="BH354"/>
  <c r="BG354"/>
  <c r="BF354"/>
  <c r="T354"/>
  <c r="R354"/>
  <c r="P354"/>
  <c r="BI349"/>
  <c r="BH349"/>
  <c r="BG349"/>
  <c r="BF349"/>
  <c r="T349"/>
  <c r="R349"/>
  <c r="P349"/>
  <c r="BI345"/>
  <c r="BH345"/>
  <c r="BG345"/>
  <c r="BF345"/>
  <c r="T345"/>
  <c r="R345"/>
  <c r="P345"/>
  <c r="BI343"/>
  <c r="BH343"/>
  <c r="BG343"/>
  <c r="BF343"/>
  <c r="T343"/>
  <c r="R343"/>
  <c r="P343"/>
  <c r="BI338"/>
  <c r="BH338"/>
  <c r="BG338"/>
  <c r="BF338"/>
  <c r="T338"/>
  <c r="R338"/>
  <c r="P338"/>
  <c r="BI335"/>
  <c r="BH335"/>
  <c r="BG335"/>
  <c r="BF335"/>
  <c r="T335"/>
  <c r="T334"/>
  <c r="R335"/>
  <c r="R334"/>
  <c r="P335"/>
  <c r="P334"/>
  <c r="BI333"/>
  <c r="BH333"/>
  <c r="BG333"/>
  <c r="BF333"/>
  <c r="T333"/>
  <c r="R333"/>
  <c r="P333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7"/>
  <c r="BH327"/>
  <c r="BG327"/>
  <c r="BF327"/>
  <c r="T327"/>
  <c r="R327"/>
  <c r="P327"/>
  <c r="BI324"/>
  <c r="BH324"/>
  <c r="BG324"/>
  <c r="BF324"/>
  <c r="T324"/>
  <c r="R324"/>
  <c r="P324"/>
  <c r="BI312"/>
  <c r="BH312"/>
  <c r="BG312"/>
  <c r="BF312"/>
  <c r="T312"/>
  <c r="R312"/>
  <c r="P312"/>
  <c r="BI307"/>
  <c r="BH307"/>
  <c r="BG307"/>
  <c r="BF307"/>
  <c r="T307"/>
  <c r="T306" s="1"/>
  <c r="R307"/>
  <c r="R306" s="1"/>
  <c r="P307"/>
  <c r="P306" s="1"/>
  <c r="BI298"/>
  <c r="BH298"/>
  <c r="BG298"/>
  <c r="BF298"/>
  <c r="T298"/>
  <c r="R298"/>
  <c r="P298"/>
  <c r="BI293"/>
  <c r="BH293"/>
  <c r="BG293"/>
  <c r="BF293"/>
  <c r="T293"/>
  <c r="R293"/>
  <c r="P293"/>
  <c r="BI285"/>
  <c r="BH285"/>
  <c r="BG285"/>
  <c r="BF285"/>
  <c r="T285"/>
  <c r="R285"/>
  <c r="P285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1"/>
  <c r="BH261"/>
  <c r="BG261"/>
  <c r="BF261"/>
  <c r="T261"/>
  <c r="R261"/>
  <c r="P261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0"/>
  <c r="BH240"/>
  <c r="BG240"/>
  <c r="BF240"/>
  <c r="T240"/>
  <c r="R240"/>
  <c r="P240"/>
  <c r="BI237"/>
  <c r="BH237"/>
  <c r="BG237"/>
  <c r="BF237"/>
  <c r="T237"/>
  <c r="R237"/>
  <c r="P237"/>
  <c r="BI227"/>
  <c r="BH227"/>
  <c r="BG227"/>
  <c r="BF227"/>
  <c r="T227"/>
  <c r="R227"/>
  <c r="P227"/>
  <c r="BI225"/>
  <c r="BH225"/>
  <c r="BG225"/>
  <c r="BF225"/>
  <c r="T225"/>
  <c r="R225"/>
  <c r="P225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6"/>
  <c r="BH196"/>
  <c r="BG196"/>
  <c r="BF196"/>
  <c r="T196"/>
  <c r="R196"/>
  <c r="P196"/>
  <c r="BI193"/>
  <c r="BH193"/>
  <c r="BG193"/>
  <c r="BF193"/>
  <c r="T193"/>
  <c r="R193"/>
  <c r="P193"/>
  <c r="BI184"/>
  <c r="BH184"/>
  <c r="BG184"/>
  <c r="BF184"/>
  <c r="T184"/>
  <c r="R184"/>
  <c r="P184"/>
  <c r="BI170"/>
  <c r="BH170"/>
  <c r="BG170"/>
  <c r="BF170"/>
  <c r="T170"/>
  <c r="R170"/>
  <c r="P170"/>
  <c r="BI153"/>
  <c r="BH153"/>
  <c r="BG153"/>
  <c r="BF153"/>
  <c r="T153"/>
  <c r="R153"/>
  <c r="P153"/>
  <c r="BI148"/>
  <c r="BH148"/>
  <c r="BG148"/>
  <c r="BF148"/>
  <c r="T148"/>
  <c r="R148"/>
  <c r="P148"/>
  <c r="BI146"/>
  <c r="BH146"/>
  <c r="BG146"/>
  <c r="BF146"/>
  <c r="T146"/>
  <c r="R146"/>
  <c r="P146"/>
  <c r="BI134"/>
  <c r="BH134"/>
  <c r="BG134"/>
  <c r="BF134"/>
  <c r="T134"/>
  <c r="R134"/>
  <c r="P134"/>
  <c r="J127"/>
  <c r="F127"/>
  <c r="F125"/>
  <c r="E123"/>
  <c r="J93"/>
  <c r="F93"/>
  <c r="F91"/>
  <c r="E89"/>
  <c r="J26"/>
  <c r="E26"/>
  <c r="J94" s="1"/>
  <c r="J25"/>
  <c r="J20"/>
  <c r="E20"/>
  <c r="F128" s="1"/>
  <c r="J19"/>
  <c r="J14"/>
  <c r="J125"/>
  <c r="E7"/>
  <c r="E119"/>
  <c r="L90" i="1"/>
  <c r="AM90"/>
  <c r="AM89"/>
  <c r="L89"/>
  <c r="AM87"/>
  <c r="L87"/>
  <c r="L85"/>
  <c r="L84"/>
  <c r="BK389" i="2"/>
  <c r="BK374"/>
  <c r="J364"/>
  <c r="J331"/>
  <c r="J293"/>
  <c r="J227"/>
  <c r="BK170"/>
  <c r="J389"/>
  <c r="BK367"/>
  <c r="BK329"/>
  <c r="BK261"/>
  <c r="BK213"/>
  <c r="BK201"/>
  <c r="J184"/>
  <c r="J383"/>
  <c r="BK349"/>
  <c r="BK331"/>
  <c r="J324"/>
  <c r="J274"/>
  <c r="BK252"/>
  <c r="BK227"/>
  <c r="J193"/>
  <c r="BK388"/>
  <c r="BK385"/>
  <c r="BK376"/>
  <c r="BK359"/>
  <c r="BK330"/>
  <c r="BK307"/>
  <c r="BK274"/>
  <c r="J240"/>
  <c r="J201"/>
  <c r="J217" i="3"/>
  <c r="BK211"/>
  <c r="J196"/>
  <c r="J168"/>
  <c r="BK146"/>
  <c r="BK134"/>
  <c r="J218"/>
  <c r="J199"/>
  <c r="BK183"/>
  <c r="BK163"/>
  <c r="J143"/>
  <c r="BK130"/>
  <c r="J208"/>
  <c r="J183"/>
  <c r="F37" i="4"/>
  <c r="BB98" i="1" s="1"/>
  <c r="BK152" i="5"/>
  <c r="BK130"/>
  <c r="BK144"/>
  <c r="J149"/>
  <c r="BK167" i="6"/>
  <c r="J144"/>
  <c r="BK172"/>
  <c r="BK174"/>
  <c r="J162"/>
  <c r="J156"/>
  <c r="J172"/>
  <c r="BK158"/>
  <c r="BK144"/>
  <c r="BK390" i="2"/>
  <c r="J387"/>
  <c r="J370"/>
  <c r="J354"/>
  <c r="J327"/>
  <c r="BK298"/>
  <c r="BK237"/>
  <c r="BK196"/>
  <c r="BK134"/>
  <c r="BK370"/>
  <c r="J333"/>
  <c r="BK272"/>
  <c r="J225"/>
  <c r="J196"/>
  <c r="J170"/>
  <c r="BK146"/>
  <c r="J359"/>
  <c r="J338"/>
  <c r="BK293"/>
  <c r="J270"/>
  <c r="J237"/>
  <c r="BK184"/>
  <c r="BK387"/>
  <c r="BK383"/>
  <c r="BK364"/>
  <c r="BK333"/>
  <c r="J298"/>
  <c r="J268"/>
  <c r="J252"/>
  <c r="J205"/>
  <c r="BK218" i="3"/>
  <c r="BK213"/>
  <c r="BK205"/>
  <c r="BK169"/>
  <c r="BK151"/>
  <c r="BK137"/>
  <c r="J219"/>
  <c r="J211"/>
  <c r="J188"/>
  <c r="BK168"/>
  <c r="J151"/>
  <c r="J139"/>
  <c r="J221"/>
  <c r="J205"/>
  <c r="J178"/>
  <c r="F36" i="4"/>
  <c r="BA98" i="1" s="1"/>
  <c r="BK147" i="5"/>
  <c r="J147"/>
  <c r="BK134"/>
  <c r="J139"/>
  <c r="J158" i="6"/>
  <c r="BK142"/>
  <c r="J148"/>
  <c r="BK166"/>
  <c r="BK153"/>
  <c r="J136"/>
  <c r="J390" i="2"/>
  <c r="J386"/>
  <c r="J367"/>
  <c r="BK343"/>
  <c r="BK324"/>
  <c r="BK254"/>
  <c r="J208"/>
  <c r="BK148"/>
  <c r="J376"/>
  <c r="BK338"/>
  <c r="BK327"/>
  <c r="BK266"/>
  <c r="BK205"/>
  <c r="BK153"/>
  <c r="BK379"/>
  <c r="BK345"/>
  <c r="J335"/>
  <c r="J307"/>
  <c r="J272"/>
  <c r="BK240"/>
  <c r="J213"/>
  <c r="AS95" i="1"/>
  <c r="J349" i="2"/>
  <c r="BK285"/>
  <c r="J266"/>
  <c r="BK218"/>
  <c r="BK219" i="3"/>
  <c r="BK215"/>
  <c r="BK193"/>
  <c r="J163"/>
  <c r="BK143"/>
  <c r="J130"/>
  <c r="BK217"/>
  <c r="BK202"/>
  <c r="J193"/>
  <c r="J169"/>
  <c r="J156"/>
  <c r="J137"/>
  <c r="J216"/>
  <c r="J202"/>
  <c r="J125" i="4"/>
  <c r="BK154" i="5"/>
  <c r="BK149"/>
  <c r="BK139"/>
  <c r="J134"/>
  <c r="J152"/>
  <c r="J169" i="6"/>
  <c r="J153"/>
  <c r="BK131"/>
  <c r="BK140"/>
  <c r="J167"/>
  <c r="J160"/>
  <c r="J131"/>
  <c r="BK160"/>
  <c r="BK148"/>
  <c r="J388" i="2"/>
  <c r="BK372"/>
  <c r="J345"/>
  <c r="J312"/>
  <c r="J261"/>
  <c r="BK225"/>
  <c r="J153"/>
  <c r="J385"/>
  <c r="BK354"/>
  <c r="BK312"/>
  <c r="BK249"/>
  <c r="BK208"/>
  <c r="BK193"/>
  <c r="J148"/>
  <c r="J372"/>
  <c r="J343"/>
  <c r="J330"/>
  <c r="J285"/>
  <c r="BK268"/>
  <c r="J249"/>
  <c r="J218"/>
  <c r="J134"/>
  <c r="BK386"/>
  <c r="J379"/>
  <c r="J374"/>
  <c r="BK335"/>
  <c r="J329"/>
  <c r="BK270"/>
  <c r="J254"/>
  <c r="J146"/>
  <c r="BK216" i="3"/>
  <c r="BK208"/>
  <c r="BK188"/>
  <c r="BK156"/>
  <c r="BK139"/>
  <c r="BK221"/>
  <c r="J215"/>
  <c r="BK196"/>
  <c r="BK178"/>
  <c r="J146"/>
  <c r="J134"/>
  <c r="J213"/>
  <c r="BK199"/>
  <c r="BK125" i="4"/>
  <c r="F38"/>
  <c r="BC98" i="1"/>
  <c r="J144" i="5"/>
  <c r="J154"/>
  <c r="J130"/>
  <c r="J174" i="6"/>
  <c r="BK156"/>
  <c r="BK136"/>
  <c r="BK169"/>
  <c r="J166"/>
  <c r="J142"/>
  <c r="BK162"/>
  <c r="J140"/>
  <c r="BK133" i="2" l="1"/>
  <c r="J133" s="1"/>
  <c r="J100" s="1"/>
  <c r="R273"/>
  <c r="R311"/>
  <c r="R337"/>
  <c r="P378"/>
  <c r="P377" s="1"/>
  <c r="P384"/>
  <c r="T129" i="3"/>
  <c r="T150"/>
  <c r="BK187"/>
  <c r="J187" s="1"/>
  <c r="J104" s="1"/>
  <c r="T129" i="5"/>
  <c r="T128" s="1"/>
  <c r="R151"/>
  <c r="R150"/>
  <c r="R130" i="6"/>
  <c r="R133" i="2"/>
  <c r="R132" s="1"/>
  <c r="R131" s="1"/>
  <c r="BK273"/>
  <c r="J273" s="1"/>
  <c r="J101" s="1"/>
  <c r="BK311"/>
  <c r="J311"/>
  <c r="J103" s="1"/>
  <c r="T337"/>
  <c r="R378"/>
  <c r="R377"/>
  <c r="R384"/>
  <c r="R129" i="3"/>
  <c r="P150"/>
  <c r="R187"/>
  <c r="BK130" i="6"/>
  <c r="J130" s="1"/>
  <c r="J100" s="1"/>
  <c r="P147"/>
  <c r="P133" i="2"/>
  <c r="T273"/>
  <c r="P311"/>
  <c r="BK337"/>
  <c r="J337" s="1"/>
  <c r="J105" s="1"/>
  <c r="T378"/>
  <c r="T377"/>
  <c r="T384"/>
  <c r="BK129" i="3"/>
  <c r="J129" s="1"/>
  <c r="J100" s="1"/>
  <c r="R150"/>
  <c r="P187"/>
  <c r="BK129" i="5"/>
  <c r="J129"/>
  <c r="J100" s="1"/>
  <c r="R129"/>
  <c r="R128" s="1"/>
  <c r="R127" s="1"/>
  <c r="P151"/>
  <c r="P150" s="1"/>
  <c r="P130" i="6"/>
  <c r="BK147"/>
  <c r="J147" s="1"/>
  <c r="J101" s="1"/>
  <c r="T147"/>
  <c r="BK165"/>
  <c r="J165" s="1"/>
  <c r="J103" s="1"/>
  <c r="T133" i="2"/>
  <c r="T132"/>
  <c r="T131" s="1"/>
  <c r="P273"/>
  <c r="T311"/>
  <c r="P337"/>
  <c r="BK378"/>
  <c r="J378" s="1"/>
  <c r="J108" s="1"/>
  <c r="BK384"/>
  <c r="J384" s="1"/>
  <c r="J109" s="1"/>
  <c r="P129" i="3"/>
  <c r="P128"/>
  <c r="P127" s="1"/>
  <c r="AU97" i="1" s="1"/>
  <c r="BK150" i="3"/>
  <c r="J150"/>
  <c r="J101" s="1"/>
  <c r="T187"/>
  <c r="P129" i="5"/>
  <c r="P128"/>
  <c r="P127" s="1"/>
  <c r="AU99" i="1" s="1"/>
  <c r="BK151" i="5"/>
  <c r="J151"/>
  <c r="J105" s="1"/>
  <c r="T151"/>
  <c r="T150"/>
  <c r="T130" i="6"/>
  <c r="R147"/>
  <c r="P165"/>
  <c r="R165"/>
  <c r="T165"/>
  <c r="BK171"/>
  <c r="J171" s="1"/>
  <c r="J106" s="1"/>
  <c r="P171"/>
  <c r="P170" s="1"/>
  <c r="R171"/>
  <c r="R170"/>
  <c r="T171"/>
  <c r="T170" s="1"/>
  <c r="BK220" i="3"/>
  <c r="J220"/>
  <c r="J105"/>
  <c r="BK146" i="5"/>
  <c r="J146" s="1"/>
  <c r="J102" s="1"/>
  <c r="BK306" i="2"/>
  <c r="J306" s="1"/>
  <c r="J102" s="1"/>
  <c r="BK334"/>
  <c r="J334"/>
  <c r="J104" s="1"/>
  <c r="BK375"/>
  <c r="J375"/>
  <c r="J106"/>
  <c r="BK124" i="4"/>
  <c r="J124" s="1"/>
  <c r="J100" s="1"/>
  <c r="BK148" i="5"/>
  <c r="J148" s="1"/>
  <c r="J103" s="1"/>
  <c r="BK177" i="3"/>
  <c r="J177"/>
  <c r="J102" s="1"/>
  <c r="BK182"/>
  <c r="J182"/>
  <c r="J103"/>
  <c r="BK143" i="5"/>
  <c r="J143" s="1"/>
  <c r="J101" s="1"/>
  <c r="BK161" i="6"/>
  <c r="J161" s="1"/>
  <c r="J102" s="1"/>
  <c r="BK168"/>
  <c r="J168"/>
  <c r="J104" s="1"/>
  <c r="E85"/>
  <c r="F94"/>
  <c r="BE136"/>
  <c r="BE167"/>
  <c r="BK150" i="5"/>
  <c r="J150"/>
  <c r="J104"/>
  <c r="J91" i="6"/>
  <c r="J94"/>
  <c r="BE140"/>
  <c r="BE148"/>
  <c r="BE158"/>
  <c r="BE169"/>
  <c r="BE172"/>
  <c r="BE131"/>
  <c r="BE142"/>
  <c r="BE153"/>
  <c r="BE156"/>
  <c r="BE160"/>
  <c r="BE166"/>
  <c r="BE174"/>
  <c r="BE144"/>
  <c r="BE162"/>
  <c r="F94" i="5"/>
  <c r="BE134"/>
  <c r="BE144"/>
  <c r="E115"/>
  <c r="BE147"/>
  <c r="BE152"/>
  <c r="J94"/>
  <c r="J121"/>
  <c r="BE130"/>
  <c r="BE139"/>
  <c r="BE149"/>
  <c r="BE154"/>
  <c r="E110" i="4"/>
  <c r="J116"/>
  <c r="J119"/>
  <c r="BE125"/>
  <c r="F35" s="1"/>
  <c r="AZ98" i="1" s="1"/>
  <c r="F94" i="4"/>
  <c r="BE183" i="3"/>
  <c r="BE188"/>
  <c r="BE196"/>
  <c r="BE213"/>
  <c r="BE219"/>
  <c r="E85"/>
  <c r="J91"/>
  <c r="J94"/>
  <c r="BE143"/>
  <c r="BE146"/>
  <c r="BE151"/>
  <c r="BE156"/>
  <c r="BE169"/>
  <c r="BE193"/>
  <c r="BE199"/>
  <c r="BE216"/>
  <c r="BE218"/>
  <c r="BE221"/>
  <c r="F94"/>
  <c r="BE130"/>
  <c r="BE134"/>
  <c r="BE137"/>
  <c r="BE139"/>
  <c r="BE163"/>
  <c r="BE168"/>
  <c r="BE178"/>
  <c r="BE202"/>
  <c r="BE205"/>
  <c r="BE208"/>
  <c r="BE211"/>
  <c r="BE215"/>
  <c r="BE217"/>
  <c r="J91" i="2"/>
  <c r="F94"/>
  <c r="J128"/>
  <c r="BE148"/>
  <c r="BE184"/>
  <c r="BE208"/>
  <c r="BE293"/>
  <c r="BE312"/>
  <c r="BE324"/>
  <c r="BE338"/>
  <c r="BE343"/>
  <c r="BE370"/>
  <c r="E85"/>
  <c r="BE134"/>
  <c r="BE153"/>
  <c r="BE193"/>
  <c r="BE196"/>
  <c r="BE205"/>
  <c r="BE254"/>
  <c r="BE261"/>
  <c r="BE266"/>
  <c r="BE272"/>
  <c r="BE329"/>
  <c r="BE364"/>
  <c r="BE374"/>
  <c r="BE376"/>
  <c r="BE385"/>
  <c r="BE170"/>
  <c r="BE218"/>
  <c r="BE225"/>
  <c r="BE227"/>
  <c r="BE237"/>
  <c r="BE252"/>
  <c r="BE270"/>
  <c r="BE274"/>
  <c r="BE285"/>
  <c r="BE298"/>
  <c r="BE333"/>
  <c r="BE345"/>
  <c r="BE359"/>
  <c r="BE372"/>
  <c r="BE386"/>
  <c r="BE387"/>
  <c r="BE146"/>
  <c r="BE201"/>
  <c r="BE213"/>
  <c r="BE240"/>
  <c r="BE249"/>
  <c r="BE268"/>
  <c r="BE307"/>
  <c r="BE327"/>
  <c r="BE330"/>
  <c r="BE331"/>
  <c r="BE335"/>
  <c r="BE349"/>
  <c r="BE354"/>
  <c r="BE367"/>
  <c r="BE379"/>
  <c r="BE383"/>
  <c r="BE388"/>
  <c r="BE389"/>
  <c r="BE390"/>
  <c r="F36"/>
  <c r="BA96" i="1" s="1"/>
  <c r="F39" i="3"/>
  <c r="BD97" i="1" s="1"/>
  <c r="J36" i="3"/>
  <c r="AW97" i="1" s="1"/>
  <c r="F39" i="5"/>
  <c r="BD99" i="1" s="1"/>
  <c r="F38" i="5"/>
  <c r="BC99" i="1" s="1"/>
  <c r="F36" i="6"/>
  <c r="BA100" i="1" s="1"/>
  <c r="AS94"/>
  <c r="F37" i="2"/>
  <c r="BB96" i="1"/>
  <c r="F36" i="3"/>
  <c r="BA97" i="1" s="1"/>
  <c r="F37" i="3"/>
  <c r="BB97" i="1"/>
  <c r="J36" i="6"/>
  <c r="AW100" i="1" s="1"/>
  <c r="F38" i="2"/>
  <c r="BC96" i="1"/>
  <c r="F39" i="2"/>
  <c r="BD96" i="1" s="1"/>
  <c r="F37" i="5"/>
  <c r="BB99" i="1"/>
  <c r="F38" i="6"/>
  <c r="BC100" i="1" s="1"/>
  <c r="F37" i="6"/>
  <c r="BB100" i="1"/>
  <c r="J36" i="2"/>
  <c r="AW96" i="1" s="1"/>
  <c r="F38" i="3"/>
  <c r="BC97" i="1"/>
  <c r="J36" i="4"/>
  <c r="AW98" i="1"/>
  <c r="F36" i="5"/>
  <c r="BA99" i="1" s="1"/>
  <c r="J36" i="5"/>
  <c r="AW99" i="1"/>
  <c r="F39" i="6"/>
  <c r="BD100" i="1" s="1"/>
  <c r="T129" i="6" l="1"/>
  <c r="T128" s="1"/>
  <c r="P132" i="2"/>
  <c r="P131" s="1"/>
  <c r="AU96" i="1" s="1"/>
  <c r="R129" i="6"/>
  <c r="R128"/>
  <c r="T127" i="5"/>
  <c r="T128" i="3"/>
  <c r="T127" s="1"/>
  <c r="P129" i="6"/>
  <c r="P128" s="1"/>
  <c r="AU100" i="1" s="1"/>
  <c r="BK132" i="2"/>
  <c r="J132"/>
  <c r="J99" s="1"/>
  <c r="R128" i="3"/>
  <c r="R127" s="1"/>
  <c r="BK377" i="2"/>
  <c r="J377" s="1"/>
  <c r="J107" s="1"/>
  <c r="BK128" i="3"/>
  <c r="J128" s="1"/>
  <c r="J99" s="1"/>
  <c r="BK128" i="5"/>
  <c r="J128" s="1"/>
  <c r="J99" s="1"/>
  <c r="BK123" i="4"/>
  <c r="J123"/>
  <c r="J99" s="1"/>
  <c r="BK129" i="6"/>
  <c r="BK128" s="1"/>
  <c r="J128" s="1"/>
  <c r="J98" s="1"/>
  <c r="BK170"/>
  <c r="J170" s="1"/>
  <c r="J105" s="1"/>
  <c r="F35" i="3"/>
  <c r="AZ97" i="1"/>
  <c r="J35" i="4"/>
  <c r="AV98" i="1" s="1"/>
  <c r="AT98" s="1"/>
  <c r="F35" i="5"/>
  <c r="AZ99" i="1" s="1"/>
  <c r="J35" i="6"/>
  <c r="AV100" i="1"/>
  <c r="AT100"/>
  <c r="F35" i="2"/>
  <c r="AZ96" i="1" s="1"/>
  <c r="BD95"/>
  <c r="BD94"/>
  <c r="W33" s="1"/>
  <c r="BC95"/>
  <c r="BC94"/>
  <c r="W32"/>
  <c r="J35" i="3"/>
  <c r="AV97" i="1" s="1"/>
  <c r="AT97" s="1"/>
  <c r="J35" i="5"/>
  <c r="AV99" i="1" s="1"/>
  <c r="AT99" s="1"/>
  <c r="F35" i="6"/>
  <c r="AZ100" i="1" s="1"/>
  <c r="J35" i="2"/>
  <c r="AV96" i="1"/>
  <c r="AT96" s="1"/>
  <c r="BB95"/>
  <c r="AX95"/>
  <c r="BA95"/>
  <c r="AW95" s="1"/>
  <c r="BK127" i="5" l="1"/>
  <c r="J127" s="1"/>
  <c r="J32" s="1"/>
  <c r="AG99" i="1" s="1"/>
  <c r="BK131" i="2"/>
  <c r="J131"/>
  <c r="J98" s="1"/>
  <c r="J129" i="6"/>
  <c r="J99" s="1"/>
  <c r="BK127" i="3"/>
  <c r="J127" s="1"/>
  <c r="J32" s="1"/>
  <c r="AG97" i="1" s="1"/>
  <c r="BK122" i="4"/>
  <c r="J122" s="1"/>
  <c r="J98" s="1"/>
  <c r="AN99" i="1"/>
  <c r="J98" i="5"/>
  <c r="J41"/>
  <c r="AU95" i="1"/>
  <c r="AU94" s="1"/>
  <c r="J32" i="6"/>
  <c r="AG100" i="1"/>
  <c r="AY95"/>
  <c r="BB94"/>
  <c r="W31"/>
  <c r="AY94"/>
  <c r="BA94"/>
  <c r="W30"/>
  <c r="AZ95"/>
  <c r="AZ94" s="1"/>
  <c r="AV94" s="1"/>
  <c r="AK29" s="1"/>
  <c r="J41" i="6" l="1"/>
  <c r="J41" i="3"/>
  <c r="J98"/>
  <c r="AN100" i="1"/>
  <c r="AN97"/>
  <c r="J32" i="2"/>
  <c r="AG96" i="1" s="1"/>
  <c r="AN96" s="1"/>
  <c r="AV95"/>
  <c r="AT95"/>
  <c r="AX94"/>
  <c r="W29"/>
  <c r="J32" i="4"/>
  <c r="AG98" i="1"/>
  <c r="AW94"/>
  <c r="AK30"/>
  <c r="J41" i="2" l="1"/>
  <c r="J41" i="4"/>
  <c r="AN98" i="1"/>
  <c r="AG95"/>
  <c r="AN95" s="1"/>
  <c r="AG94"/>
  <c r="AK26" s="1"/>
  <c r="AK35" s="1"/>
  <c r="AT94"/>
  <c r="AN94" l="1"/>
</calcChain>
</file>

<file path=xl/sharedStrings.xml><?xml version="1.0" encoding="utf-8"?>
<sst xmlns="http://schemas.openxmlformats.org/spreadsheetml/2006/main" count="5308" uniqueCount="696">
  <si>
    <t>Export Komplet</t>
  </si>
  <si>
    <t/>
  </si>
  <si>
    <t>2.0</t>
  </si>
  <si>
    <t>False</t>
  </si>
  <si>
    <t>{64bc43ab-440f-4547-a5ea-142037c0f827}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</si>
  <si>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</si>
  <si>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</si>
  <si>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</si>
  <si>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</si>
  <si>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</si>
  <si>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</si>
  <si>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</si>
  <si>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</si>
  <si>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</si>
  <si>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Pitter193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</si>
  <si>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</si>
  <si>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</si>
  <si>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Atletický stadion  Město Albrechtice</t>
  </si>
  <si>
    <t>KSO:</t>
  </si>
  <si>
    <t>CC-CZ:</t>
  </si>
  <si>
    <t>Místo:</t>
  </si>
  <si>
    <t>Albrechtice</t>
  </si>
  <si>
    <t>Datum:</t>
  </si>
  <si>
    <t>11. 11. 2025</t>
  </si>
  <si>
    <t>Zadavatel:</t>
  </si>
  <si>
    <t>IČ:</t>
  </si>
  <si>
    <t>00296228</t>
  </si>
  <si>
    <t>Město Albrechtice,nám. ČSA 27/10</t>
  </si>
  <si>
    <t>DIČ:</t>
  </si>
  <si>
    <t>Uchazeč:</t>
  </si>
  <si>
    <t>Vyplň údaj</t>
  </si>
  <si>
    <t>Projektant:</t>
  </si>
  <si>
    <t>25275291</t>
  </si>
  <si>
    <t>Pitter design , s.r.o.Pardubice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</si>
  <si>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</si>
  <si>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</si>
  <si>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</si>
  <si>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</si>
  <si>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</si>
  <si>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</si>
  <si>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</si>
  <si>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</si>
  <si>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</si>
  <si>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</si>
  <si>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</si>
  <si>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</si>
  <si>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</si>
  <si>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</si>
  <si>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</si>
  <si>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</si>
  <si>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</si>
  <si>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</si>
  <si>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</si>
  <si>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</si>
  <si>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</si>
  <si>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</si>
  <si>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</si>
  <si>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</si>
  <si>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</si>
  <si>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</si>
  <si>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</si>
  <si>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</si>
  <si>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</si>
  <si>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</si>
  <si>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</si>
  <si>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</si>
  <si>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</si>
  <si>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</si>
  <si>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</si>
  <si>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</si>
  <si>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</si>
  <si>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</si>
  <si>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</si>
  <si>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</si>
  <si>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</si>
  <si>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</si>
  <si>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</si>
  <si>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</si>
  <si>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</si>
  <si>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</si>
  <si>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</si>
  <si>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</si>
  <si>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</si>
  <si>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SO 01Atletický ovál</t>
  </si>
  <si>
    <t>STA</t>
  </si>
  <si>
    <t>1</t>
  </si>
  <si>
    <t>{68da9a00-766d-4478-a6ce-13bbe3a27689}</t>
  </si>
  <si>
    <t>2</t>
  </si>
  <si>
    <t>/</t>
  </si>
  <si>
    <t>SO 01-1 a 2 Atletický ovál  s rovinkou</t>
  </si>
  <si>
    <t>Soupis</t>
  </si>
  <si>
    <t>{981369a0-9daa-4047-88af-b4f8c347cacc}</t>
  </si>
  <si>
    <t>3</t>
  </si>
  <si>
    <t>SO 01-3  Sektor skok daleký , trojskok</t>
  </si>
  <si>
    <t>{785e1b62-3489-48fe-9d5d-a276c669ab87}</t>
  </si>
  <si>
    <t>4</t>
  </si>
  <si>
    <t>SO 01-4 Sektor skok vysoký</t>
  </si>
  <si>
    <t>{18c6f01b-2d90-4d88-a49e-d34c7882fa64}</t>
  </si>
  <si>
    <t>5</t>
  </si>
  <si>
    <t>SO 01-5 Sektor vrh koulí</t>
  </si>
  <si>
    <t>{cf721252-daec-404a-89cc-3e89a7ff2537}</t>
  </si>
  <si>
    <t>6</t>
  </si>
  <si>
    <t>SO 01-6 Sektor hod diskem a kladivem</t>
  </si>
  <si>
    <t>{ec493aed-1d9a-49c3-9305-07ab5a2cf8b7}</t>
  </si>
  <si>
    <t>KRYCÍ LIST SOUPISU PRACÍ</t>
  </si>
  <si>
    <t>Objekt:</t>
  </si>
  <si>
    <t>01 - SO 01Atletický ovál</t>
  </si>
  <si>
    <t>Soupis:</t>
  </si>
  <si>
    <t>1 - SO 01-1 a 2 Atletický ovál  s rovinkou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</si>
  <si>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</si>
  <si>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</si>
  <si>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</si>
  <si>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</si>
  <si>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</si>
  <si>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</si>
  <si>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</si>
  <si>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</si>
  <si>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</si>
  <si>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</si>
  <si>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</si>
  <si>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</si>
  <si>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</si>
  <si>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</si>
  <si>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721 - Zdravotechnika - vnitřní kanalizace</t>
  </si>
  <si>
    <t>VRN - Vedlejší rozpočtové náklady   -pro celou zakázku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</si>
  <si>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</si>
  <si>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</si>
  <si>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</si>
  <si>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</si>
  <si>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</si>
  <si>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</si>
  <si>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</si>
  <si>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</si>
  <si>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</si>
  <si>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</si>
  <si>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</si>
  <si>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</si>
  <si>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</si>
  <si>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</si>
  <si>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</si>
  <si>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</si>
  <si>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</si>
  <si>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</si>
  <si>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</si>
  <si>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 do 100 mm s přemístěním do 50 m nebo naložením na dopravní prostředek</t>
  </si>
  <si>
    <t>m2</t>
  </si>
  <si>
    <t>CS ÚRS 2025 02</t>
  </si>
  <si>
    <t>-366744131</t>
  </si>
  <si>
    <t>VV</t>
  </si>
  <si>
    <t>"v.č. D1.2"</t>
  </si>
  <si>
    <t>41,25*46,76</t>
  </si>
  <si>
    <t>3,14*23,4*23,4</t>
  </si>
  <si>
    <t>30*5,0</t>
  </si>
  <si>
    <t>22,5*5,0</t>
  </si>
  <si>
    <t>"Vsakovací jímky"</t>
  </si>
  <si>
    <t>4,0*8,0</t>
  </si>
  <si>
    <t>5,0*8,0</t>
  </si>
  <si>
    <t>"podél objektu"</t>
  </si>
  <si>
    <t>(115+5,0*2+18,5+147+41,25+26)*1,0</t>
  </si>
  <si>
    <t>Součet</t>
  </si>
  <si>
    <t>121151123</t>
  </si>
  <si>
    <t>Sejmutí ornice plochy přes 500 m2 tl vrstvy do 200 mm strojně</t>
  </si>
  <si>
    <t>1447129212</t>
  </si>
  <si>
    <t>4340,438</t>
  </si>
  <si>
    <t>131251102</t>
  </si>
  <si>
    <t>Hloubení jam nezapažených v hornině třídy těžitelnosti I skupiny 3 objem do 50 m3 strojně</t>
  </si>
  <si>
    <t>m3</t>
  </si>
  <si>
    <t>1584246086</t>
  </si>
  <si>
    <t>"v.č 1,3 vsakovací jímka"</t>
  </si>
  <si>
    <t>2,0*6,0*1,7</t>
  </si>
  <si>
    <t>3,0*6,0*1,7</t>
  </si>
  <si>
    <t>131251104</t>
  </si>
  <si>
    <t>Hloubení jam nezapažených v hornině třídy těžitelnosti I skupiny 3 objem do 500 m3 strojně</t>
  </si>
  <si>
    <t>1052352753</t>
  </si>
  <si>
    <t>"v.č. D1,2 a 1,5"</t>
  </si>
  <si>
    <t>"běžecký ovál"</t>
  </si>
  <si>
    <t>2*3,14*20,9*5,0</t>
  </si>
  <si>
    <t>41,26*5,0</t>
  </si>
  <si>
    <t>-11,0*5,0/2*2</t>
  </si>
  <si>
    <t>"plocha uuvnitř. oválu</t>
  </si>
  <si>
    <t>3,14*18,4*18,4/2</t>
  </si>
  <si>
    <t>36,8*4,0</t>
  </si>
  <si>
    <t>(53,0+45,0)/2*8,5+0,001</t>
  </si>
  <si>
    <t>-8,5*4,0*2</t>
  </si>
  <si>
    <t>"běžecká rovinka"</t>
  </si>
  <si>
    <t>113*5,0</t>
  </si>
  <si>
    <t>Mezisoučet</t>
  </si>
  <si>
    <t>-2399,8</t>
  </si>
  <si>
    <t>2399,8*0,17</t>
  </si>
  <si>
    <t>132251103</t>
  </si>
  <si>
    <t>Hloubení rýh nezapažených š do 800 mm v hornině třídy těžitelnosti I skupiny 3 objem do 100 m3 strojně</t>
  </si>
  <si>
    <t>-2142674937</t>
  </si>
  <si>
    <t>"drenáž v.č.1.3 "</t>
  </si>
  <si>
    <t>113*0,3*0,6</t>
  </si>
  <si>
    <t>"drenáž -ovál"</t>
  </si>
  <si>
    <t>(46+3,14*19*2)*0,3*0,6</t>
  </si>
  <si>
    <t>"uvnitř oválu"</t>
  </si>
  <si>
    <t>(54+74+78)*2*0,3*0,6</t>
  </si>
  <si>
    <t>"v travnaté ploše"</t>
  </si>
  <si>
    <t>52*0,3*0,2*5</t>
  </si>
  <si>
    <t>"v.č.1,3-kanalizace"</t>
  </si>
  <si>
    <t>(34+16+34+16)*0,5*0,7</t>
  </si>
  <si>
    <t>34*0,5*0,2</t>
  </si>
  <si>
    <t>162651112</t>
  </si>
  <si>
    <t>Vodorovné přemístění přes 4 000 do 5000 m výkopku/sypaniny z horniny třídy těžitelnosti I skupiny 1 až 3</t>
  </si>
  <si>
    <t>-4920943</t>
  </si>
  <si>
    <t>"v.č"</t>
  </si>
  <si>
    <t>41,26*46,76*0,3</t>
  </si>
  <si>
    <t>3,14*23,4*23,4*0,3</t>
  </si>
  <si>
    <t>30*5,0*0,3</t>
  </si>
  <si>
    <t>22,5*5,0*0,3</t>
  </si>
  <si>
    <t>-1471,6*0,12*0,3</t>
  </si>
  <si>
    <t>7</t>
  </si>
  <si>
    <t>162751117</t>
  </si>
  <si>
    <t>Vodorovné přemístění přes 9 000 do 10000 m výkopku/sypaniny z horniny třídy těžitelnosti I skupiny 1 až 3</t>
  </si>
  <si>
    <t>-1003497945</t>
  </si>
  <si>
    <t>51+407,966+178,-220,74</t>
  </si>
  <si>
    <t>8</t>
  </si>
  <si>
    <t>167151111</t>
  </si>
  <si>
    <t>Nakládání výkopku z hornin třídy těžitelnosti I skupiny 1 až 3 přes 100 m3</t>
  </si>
  <si>
    <t>1397754990</t>
  </si>
  <si>
    <t>"výkop"</t>
  </si>
  <si>
    <t>416,226</t>
  </si>
  <si>
    <t>"ornice"1120,369</t>
  </si>
  <si>
    <t>9</t>
  </si>
  <si>
    <t>171152501</t>
  </si>
  <si>
    <t>Zhutnění podloží z hornin soudržných nebo nesoudržných pod násypy</t>
  </si>
  <si>
    <t>1822279784</t>
  </si>
  <si>
    <t>"v.č. C3"</t>
  </si>
  <si>
    <t>2399,8</t>
  </si>
  <si>
    <t>10</t>
  </si>
  <si>
    <t>171201231</t>
  </si>
  <si>
    <t>Poplatek za uložení zeminy a kamení na recyklační skládce (skládkovné) kód odpadu 17 05 04</t>
  </si>
  <si>
    <t>t</t>
  </si>
  <si>
    <t>-243924819</t>
  </si>
  <si>
    <t>416,226*2,0</t>
  </si>
  <si>
    <t>11</t>
  </si>
  <si>
    <t>171251201</t>
  </si>
  <si>
    <t>Uložení sypaniny na skládky nebo meziskládky</t>
  </si>
  <si>
    <t>-1849401451</t>
  </si>
  <si>
    <t>416,226+220,74</t>
  </si>
  <si>
    <t>174151101</t>
  </si>
  <si>
    <t>Zásyp jam, šachet rýh nebo kolem objektů sypaninou se zhutněním</t>
  </si>
  <si>
    <t>-2113447103</t>
  </si>
  <si>
    <t>"pod travnatou plochu"</t>
  </si>
  <si>
    <t>" Hřiště"</t>
  </si>
  <si>
    <t>52*28,3*0,15</t>
  </si>
  <si>
    <t>13</t>
  </si>
  <si>
    <t>175151101</t>
  </si>
  <si>
    <t>Obsypání potrubí strojně sypaninou bez prohození, uloženou do 3 m</t>
  </si>
  <si>
    <t>-159956765</t>
  </si>
  <si>
    <t>" v travnaté ploše"</t>
  </si>
  <si>
    <t>28,3*0,5*0,2</t>
  </si>
  <si>
    <t>14</t>
  </si>
  <si>
    <t>M</t>
  </si>
  <si>
    <t>58337310</t>
  </si>
  <si>
    <t>štěrkopísek frakce 0/4</t>
  </si>
  <si>
    <t>-2146448134</t>
  </si>
  <si>
    <t>37,83*2</t>
  </si>
  <si>
    <t>15</t>
  </si>
  <si>
    <t>180404111</t>
  </si>
  <si>
    <t>Založení hřišťového trávníku výsevem na vrstvě ornice</t>
  </si>
  <si>
    <t>-913182504</t>
  </si>
  <si>
    <t>52*28,3</t>
  </si>
  <si>
    <t>16</t>
  </si>
  <si>
    <t>00572440</t>
  </si>
  <si>
    <t>osivo směs travní hřištní</t>
  </si>
  <si>
    <t>kg</t>
  </si>
  <si>
    <t>1980308139</t>
  </si>
  <si>
    <t>1901,35*0,03*1,05</t>
  </si>
  <si>
    <t>17</t>
  </si>
  <si>
    <t>181111121</t>
  </si>
  <si>
    <t>Plošná úprava terénu do 500 m2 zemina skupiny 1 až 4 nerovnosti přes 100 do 150 mm v rovinně a svahu do 1:5</t>
  </si>
  <si>
    <t>-763467738</t>
  </si>
  <si>
    <t>"hřiště"</t>
  </si>
  <si>
    <t>1471,6</t>
  </si>
  <si>
    <t>18</t>
  </si>
  <si>
    <t>1813011 R21</t>
  </si>
  <si>
    <t>Rozprostření ornice tl vrstvy do 200 mm pl přes 500 m2 v rovině nebo ve svahu do 1:5 strojně</t>
  </si>
  <si>
    <t>1478544218</t>
  </si>
  <si>
    <t>19</t>
  </si>
  <si>
    <t>103641000</t>
  </si>
  <si>
    <t>zemina pro terénní úpravy - tříděná-70% písku a 30% ornice)</t>
  </si>
  <si>
    <t>-1762229331</t>
  </si>
  <si>
    <t>1471,6*0,12*2,0</t>
  </si>
  <si>
    <t>20</t>
  </si>
  <si>
    <t>181351005</t>
  </si>
  <si>
    <t>Rozprostření ornice tl vrstvy přes 250 do 300 mm pl do 100 m2 v rovině nebo ve svahu do 1:5 strojně</t>
  </si>
  <si>
    <t>-879998655</t>
  </si>
  <si>
    <t>181951112</t>
  </si>
  <si>
    <t>Úprava pláně v hornině třídy těžitelnosti I skupiny 1 až 3 se zhutněním strojně</t>
  </si>
  <si>
    <t>2046261611</t>
  </si>
  <si>
    <t>"v.č.C4"</t>
  </si>
  <si>
    <t>1471,6+429,75</t>
  </si>
  <si>
    <t>22</t>
  </si>
  <si>
    <t>183403153</t>
  </si>
  <si>
    <t>Obdělání půdy hrabáním v rovině a svahu do 1:5</t>
  </si>
  <si>
    <t>75194872</t>
  </si>
  <si>
    <t>1901,35</t>
  </si>
  <si>
    <t>23</t>
  </si>
  <si>
    <t>183403161</t>
  </si>
  <si>
    <t>Obdělání půdy válením v rovině a svahu do 1:5</t>
  </si>
  <si>
    <t>2002254378</t>
  </si>
  <si>
    <t>24</t>
  </si>
  <si>
    <t>185802113</t>
  </si>
  <si>
    <t>Hnojení půdy umělým hnojivem na široko v rovině a svahu do 1:5</t>
  </si>
  <si>
    <t>-1185658592</t>
  </si>
  <si>
    <t>1901,35/500*0,0125</t>
  </si>
  <si>
    <t>25</t>
  </si>
  <si>
    <t>25192</t>
  </si>
  <si>
    <t>Startovací hnojivo pro výsev trávníku</t>
  </si>
  <si>
    <t>283918325</t>
  </si>
  <si>
    <t>Zakládání</t>
  </si>
  <si>
    <t>26</t>
  </si>
  <si>
    <t>211561111</t>
  </si>
  <si>
    <t>Výplň odvodňovacích žeber nebo trativodů kamenivem hrubým drceným frakce 4 až 16 mm</t>
  </si>
  <si>
    <t>-1722972489</t>
  </si>
  <si>
    <t>"v.č. 1.3-drenáž"</t>
  </si>
  <si>
    <t>"v.zelené ploše"</t>
  </si>
  <si>
    <t>52*0,3*0,15*5</t>
  </si>
  <si>
    <t>27</t>
  </si>
  <si>
    <t>212751104</t>
  </si>
  <si>
    <t>Trativod z drenážních trubek flexibilních PVC-U SN 4 perforace 360° včetně lože otevřený výkop DN 100 pro meliorace</t>
  </si>
  <si>
    <t>m</t>
  </si>
  <si>
    <t>746510974</t>
  </si>
  <si>
    <t>113</t>
  </si>
  <si>
    <t>(46+3,14*19*2)</t>
  </si>
  <si>
    <t>(54+74+78)*2</t>
  </si>
  <si>
    <t>28</t>
  </si>
  <si>
    <t>271532211</t>
  </si>
  <si>
    <t>Podsyp pod základové konstrukce se zhutněním z hrubého kameniva frakce 32 až 63 mm</t>
  </si>
  <si>
    <t>-970649004</t>
  </si>
  <si>
    <t>"v.č.1,3 vsakovací jímka"</t>
  </si>
  <si>
    <t>2*6,0*1,7</t>
  </si>
  <si>
    <t>3*6,0*1,7</t>
  </si>
  <si>
    <t>29</t>
  </si>
  <si>
    <t>271562211</t>
  </si>
  <si>
    <t>Podsyp pod základové konstrukce se zhutněním z drobného kameniva frakce 0 až 4 mm</t>
  </si>
  <si>
    <t>-1601649145</t>
  </si>
  <si>
    <t>113*0,3*0,1</t>
  </si>
  <si>
    <t>(46+3,14*19*2)*0,3*0,1</t>
  </si>
  <si>
    <t>(54+74+78)*2*0,3*0,1</t>
  </si>
  <si>
    <t>Vodorovné konstrukce</t>
  </si>
  <si>
    <t>30</t>
  </si>
  <si>
    <t>451573111</t>
  </si>
  <si>
    <t>Lože pod potrubí otevřený výkop ze štěrkopísku</t>
  </si>
  <si>
    <t>-494583190</t>
  </si>
  <si>
    <t>(34+16+34+16)*0,5*0,1</t>
  </si>
  <si>
    <t>Komunikace pozemní</t>
  </si>
  <si>
    <t>31</t>
  </si>
  <si>
    <t>564730111</t>
  </si>
  <si>
    <t>Podklad nebo kryt z kameniva hrubého drceného vel. 16-32 mm plochy přes 100 m2 tl 100 mm</t>
  </si>
  <si>
    <t>1513376260</t>
  </si>
  <si>
    <t>"v,č.1,2 a 1,5"</t>
  </si>
  <si>
    <t>32</t>
  </si>
  <si>
    <t>564771111</t>
  </si>
  <si>
    <t>Podklad nebo kryt z kameniva hrubého drceného vel. 32-63 mm plochy přes 100 m2 tl 250 mm</t>
  </si>
  <si>
    <t>1875116169</t>
  </si>
  <si>
    <t>"v,č.1,2 a 1,3"</t>
  </si>
  <si>
    <t>33</t>
  </si>
  <si>
    <t>564801111</t>
  </si>
  <si>
    <t>Podklad ze štěrkodrtě ŠD plochy přes 100 m2 tl 30 mm</t>
  </si>
  <si>
    <t>1544407744</t>
  </si>
  <si>
    <t>34</t>
  </si>
  <si>
    <t>576137 R01</t>
  </si>
  <si>
    <t xml:space="preserve">Asfaltový koberec vodopropustný AKO 8 tl 40 mm  s penetrací š přes 3 m </t>
  </si>
  <si>
    <t>773074628</t>
  </si>
  <si>
    <t>35</t>
  </si>
  <si>
    <t>576147 R02</t>
  </si>
  <si>
    <t xml:space="preserve">Asfaltový koberec vodopropustný AKO 16 tl 50 mm š přes 3 m </t>
  </si>
  <si>
    <t>-1579173931</t>
  </si>
  <si>
    <t>36</t>
  </si>
  <si>
    <t>579237-R03</t>
  </si>
  <si>
    <t>Uměllý sportovní polyuretanový povrch EPDM dvouvrstvý tl.13mm, zrna 1-4mm</t>
  </si>
  <si>
    <t>-1582677645</t>
  </si>
  <si>
    <t>37</t>
  </si>
  <si>
    <t>57929nab1</t>
  </si>
  <si>
    <t>Lajnování venkovního litého pryžového povrchu elastickým lakem v různé barevnosti</t>
  </si>
  <si>
    <t>40788070</t>
  </si>
  <si>
    <t>Trubní vedení</t>
  </si>
  <si>
    <t>38</t>
  </si>
  <si>
    <t>8773-R</t>
  </si>
  <si>
    <t>Montáž napojení drenážního potrubí na kanalizaci</t>
  </si>
  <si>
    <t>kus</t>
  </si>
  <si>
    <t>-2099394688</t>
  </si>
  <si>
    <t>Ostatní konstrukce a práce, bourání</t>
  </si>
  <si>
    <t>39</t>
  </si>
  <si>
    <t>916331112</t>
  </si>
  <si>
    <t>Osazení zahradního obrubníku betonového do lože z betonu s boční opěrou</t>
  </si>
  <si>
    <t>918108431</t>
  </si>
  <si>
    <t xml:space="preserve">"obrubník záhonový"  </t>
  </si>
  <si>
    <t>5,0*2+113++18+117+41,3+26</t>
  </si>
  <si>
    <t>53+28,3</t>
  </si>
  <si>
    <t>40</t>
  </si>
  <si>
    <t>59217037</t>
  </si>
  <si>
    <t>obrubník parkový betonový 500x50x200mm přírodní</t>
  </si>
  <si>
    <t>15046862</t>
  </si>
  <si>
    <t>406,6*1,01</t>
  </si>
  <si>
    <t>41</t>
  </si>
  <si>
    <t>916991121</t>
  </si>
  <si>
    <t>Lože pod obrubníky, krajníky nebo obruby z dlažebních kostek z betonu prostého</t>
  </si>
  <si>
    <t>-1230941059</t>
  </si>
  <si>
    <t>" obrubníky"406,6*0,3*0,1</t>
  </si>
  <si>
    <t>"žlaby"198,072*0,4*0,1</t>
  </si>
  <si>
    <t>42</t>
  </si>
  <si>
    <t>919726121</t>
  </si>
  <si>
    <t>Geotextilie pro ochranu, separaci a filtraci netkaná měrná hm do 200 g/m2</t>
  </si>
  <si>
    <t>-1793579769</t>
  </si>
  <si>
    <t xml:space="preserve">"geotextilie - obalení drenáže     m2" </t>
  </si>
  <si>
    <t>690,32*1,0</t>
  </si>
  <si>
    <t>43</t>
  </si>
  <si>
    <t>919726122</t>
  </si>
  <si>
    <t>Geotextilie pro ochranu, separaci a filtraci netkaná měrná hm přes 200 do 300 g/m2</t>
  </si>
  <si>
    <t>1189803970</t>
  </si>
  <si>
    <t>"vsakovací jímka"</t>
  </si>
  <si>
    <t>(3,0*6,0*2+(3,0+6,0)*2*1,7)*1,2</t>
  </si>
  <si>
    <t>(2,0*6,0*2+(2,0+6,0)*2*1,7)*1,2</t>
  </si>
  <si>
    <t>44</t>
  </si>
  <si>
    <t>935113111</t>
  </si>
  <si>
    <t>Osazení odvodňovacího polymerbetonového žlabu s krycím roštem šířky do 210 mm</t>
  </si>
  <si>
    <t>1775463981</t>
  </si>
  <si>
    <t>"dle v.č. D1,3"</t>
  </si>
  <si>
    <t>2*3,14*18,4</t>
  </si>
  <si>
    <t>41,26*2</t>
  </si>
  <si>
    <t>45</t>
  </si>
  <si>
    <t>28661nab21</t>
  </si>
  <si>
    <t>žlab odvodňovací štěrbinový - polymerbetonový š 160mm, se zvýšenou hranou</t>
  </si>
  <si>
    <t>1137709489</t>
  </si>
  <si>
    <t>" m-1kus"    84</t>
  </si>
  <si>
    <t>46</t>
  </si>
  <si>
    <t>28661nab21b</t>
  </si>
  <si>
    <t>žlab odvodňovací štěrbinový - polymerbetonový š 160mm, bez zvýšené hrany- délky 0,5m</t>
  </si>
  <si>
    <t>-782579636</t>
  </si>
  <si>
    <t>" m-2kus v obloucích "   3,14*18,4*2*2+0,896</t>
  </si>
  <si>
    <t>47</t>
  </si>
  <si>
    <t>28661nab22</t>
  </si>
  <si>
    <t>kryt žlabu plastový rošt bílé barvy</t>
  </si>
  <si>
    <t>1018861983</t>
  </si>
  <si>
    <t>198,072*1,01+0,947</t>
  </si>
  <si>
    <t>48</t>
  </si>
  <si>
    <t>28661nab23</t>
  </si>
  <si>
    <t xml:space="preserve">vpusť 0,5m plastový koš-   PE PP NW 100 stavební š146, v485mm, odtok DN 100/150 </t>
  </si>
  <si>
    <t>-1411515782</t>
  </si>
  <si>
    <t>49</t>
  </si>
  <si>
    <t>28661nab24</t>
  </si>
  <si>
    <t>vpusť  0,5m C revizní nástavec pro vpusť 0,5 KTL  š.168, v41mm</t>
  </si>
  <si>
    <t>-1634324620</t>
  </si>
  <si>
    <t>998</t>
  </si>
  <si>
    <t>Přesun hmot</t>
  </si>
  <si>
    <t>50</t>
  </si>
  <si>
    <t>998222012</t>
  </si>
  <si>
    <t>Přesun hmot pro tělovýchovné plochy</t>
  </si>
  <si>
    <t>754656560</t>
  </si>
  <si>
    <t>PSV</t>
  </si>
  <si>
    <t>Práce a dodávky PSV</t>
  </si>
  <si>
    <t>721</t>
  </si>
  <si>
    <t>Zdravotechnika - vnitřní kanalizace</t>
  </si>
  <si>
    <t>51</t>
  </si>
  <si>
    <t>721173403</t>
  </si>
  <si>
    <t>Potrubí kanalizační z PVC SN 4 svodné DN 160</t>
  </si>
  <si>
    <t>-229056079</t>
  </si>
  <si>
    <t>(34+16+34+16)</t>
  </si>
  <si>
    <t>52</t>
  </si>
  <si>
    <t>998721201</t>
  </si>
  <si>
    <t>Přesun hmot procentní pro vnitřní kanalizaci v objektech v do 6 m</t>
  </si>
  <si>
    <t>%</t>
  </si>
  <si>
    <t>-1838197448</t>
  </si>
  <si>
    <t>VRN</t>
  </si>
  <si>
    <t>Vedlejší rozpočtové náklady   -pro celou zakázku</t>
  </si>
  <si>
    <t>53</t>
  </si>
  <si>
    <t>012103000</t>
  </si>
  <si>
    <t>Geodetické práce před výstavbou</t>
  </si>
  <si>
    <t>…kpl</t>
  </si>
  <si>
    <t>1024</t>
  </si>
  <si>
    <t>377438770</t>
  </si>
  <si>
    <t>54</t>
  </si>
  <si>
    <t>012303000</t>
  </si>
  <si>
    <t>Geodetické práce po výstavbě-zaměření skutečného provedení stavby</t>
  </si>
  <si>
    <t>soubor</t>
  </si>
  <si>
    <t>890838753</t>
  </si>
  <si>
    <t>55</t>
  </si>
  <si>
    <t>013254000</t>
  </si>
  <si>
    <t>Dokumentace skutečného provedení stavby- dle vyhlášky 499/2006 SB ve třech vyhotoveních a jednom elektronickém na CD Rom</t>
  </si>
  <si>
    <t>1094913524</t>
  </si>
  <si>
    <t>56</t>
  </si>
  <si>
    <t>030001000</t>
  </si>
  <si>
    <t>Zařízení staveniště</t>
  </si>
  <si>
    <t>kpl</t>
  </si>
  <si>
    <t>317357973</t>
  </si>
  <si>
    <t>57</t>
  </si>
  <si>
    <t>043134000</t>
  </si>
  <si>
    <t>Zkoušky zatěžovací</t>
  </si>
  <si>
    <t>soub</t>
  </si>
  <si>
    <t>336403948</t>
  </si>
  <si>
    <t>58</t>
  </si>
  <si>
    <t>060001000</t>
  </si>
  <si>
    <t>Územní vlivy</t>
  </si>
  <si>
    <t>1368213400</t>
  </si>
  <si>
    <t>3 - SO 01-3  Sektor skok daleký , trojskok</t>
  </si>
  <si>
    <t xml:space="preserve">    6 - Úpravy povrchů, podlahy a osazování výplní</t>
  </si>
  <si>
    <t>131251100</t>
  </si>
  <si>
    <t>Hloubení jam nezapažených v hornině třídy těžitelnosti I skupiny 3 objem do 20 m3 strojně</t>
  </si>
  <si>
    <t>1865506658</t>
  </si>
  <si>
    <t>"v.č.1,4"</t>
  </si>
  <si>
    <t>8,7*4,2*0,1*2</t>
  </si>
  <si>
    <t>-37642963</t>
  </si>
  <si>
    <t>7,308</t>
  </si>
  <si>
    <t>248292524</t>
  </si>
  <si>
    <t>-454819219</t>
  </si>
  <si>
    <t>"v.č. 1,4"</t>
  </si>
  <si>
    <t>8,7*4,2*2</t>
  </si>
  <si>
    <t>1009743139</t>
  </si>
  <si>
    <t>7,308*2</t>
  </si>
  <si>
    <t>-263708525</t>
  </si>
  <si>
    <t>271572211</t>
  </si>
  <si>
    <t>Podsyp pod základové konstrukce se zhutněním z netříděného štěrkopísku</t>
  </si>
  <si>
    <t>-608076588</t>
  </si>
  <si>
    <t xml:space="preserve"> "sektor skoku do dálky - doskočiště-okraj D1,4"</t>
  </si>
  <si>
    <t>"skok do dálky - doskočiště"     (8,5*2+3,0)*0,50*0,20*2</t>
  </si>
  <si>
    <t>"skok do dálky - odrazové břevno"     1,22*0,54*0,15*2</t>
  </si>
  <si>
    <t>274313611</t>
  </si>
  <si>
    <t>Základové pasy z betonu tř. C 16/20</t>
  </si>
  <si>
    <t>813377383</t>
  </si>
  <si>
    <t>" sektor skoku do dálky - doskočiště-okraj D1,4</t>
  </si>
  <si>
    <t xml:space="preserve">"skok do dálky"    </t>
  </si>
  <si>
    <t xml:space="preserve">  ((8,5*2+3,00)*(0,71*0,13+0,21*0,20))*2</t>
  </si>
  <si>
    <t xml:space="preserve">"odrazové břevno"    </t>
  </si>
  <si>
    <t xml:space="preserve"> (1,22*0,50*0,15-1,00*0,34*0,05)*2</t>
  </si>
  <si>
    <t>274351121</t>
  </si>
  <si>
    <t>Zřízení bednění základových pasů rovného</t>
  </si>
  <si>
    <t>264295954</t>
  </si>
  <si>
    <t>"skok do dálky"    ( (8,0*2+3,0)*0,35+(8,5*2+4,0)*0,20)*2</t>
  </si>
  <si>
    <t>(8,7*2+4,2)*0,15*2</t>
  </si>
  <si>
    <t>"odrazové břevno"     ((1,22+0,54)*2*0,15+(1,00+0,34)*2*0,05)*2</t>
  </si>
  <si>
    <t>274351122</t>
  </si>
  <si>
    <t>Odstranění bednění základových pasů rovného</t>
  </si>
  <si>
    <t>-446175694</t>
  </si>
  <si>
    <t>274361821</t>
  </si>
  <si>
    <t>Výztuž základových pasů betonářskou ocelí 10 505 (R)</t>
  </si>
  <si>
    <t>1959220770</t>
  </si>
  <si>
    <t>"v. č. D1.4 - sektor skoku do dálky - doskočiště-okraj"</t>
  </si>
  <si>
    <t xml:space="preserve">   ((8,50*2+3,0)*3+0,45*20)*2</t>
  </si>
  <si>
    <t>-138</t>
  </si>
  <si>
    <t xml:space="preserve">"konstrukční výztuž R 6    t" </t>
  </si>
  <si>
    <t xml:space="preserve">  138*0,000222*1,2</t>
  </si>
  <si>
    <t>564251111</t>
  </si>
  <si>
    <t>Podklad nebo podsyp ze štěrkopísku ŠP plochy přes 100 m2 tl 150 mm</t>
  </si>
  <si>
    <t>124423406</t>
  </si>
  <si>
    <t>" sektor skoku do dálky - doskočiště"</t>
  </si>
  <si>
    <t>"doskočiště - podklad ze štěrkopísku"    8,7*4,2*2</t>
  </si>
  <si>
    <t>Úpravy povrchů, podlahy a osazování výplní</t>
  </si>
  <si>
    <t>63511nab2</t>
  </si>
  <si>
    <t>Násyp z křemičitého písku bílého - fr. 2mm - sušeného</t>
  </si>
  <si>
    <t>1994583634</t>
  </si>
  <si>
    <t>"v. č. D1.6 - sektor skoku do dálky - doskočiště"</t>
  </si>
  <si>
    <t>" doskočiště - násyp"     8,000*3,0*0,4*2</t>
  </si>
  <si>
    <t>-575999031</t>
  </si>
  <si>
    <t>"doskočiště"</t>
  </si>
  <si>
    <t>8,0*3,0*1,2*2</t>
  </si>
  <si>
    <t>(8,0+3,0)*2*0,4*1,2*2</t>
  </si>
  <si>
    <t>93511nab1</t>
  </si>
  <si>
    <t>Osazení obruby polymerbetonové s pružnou hranou a lapačem písku - šířky 560mm</t>
  </si>
  <si>
    <t>166122520</t>
  </si>
  <si>
    <t>"D1,4"</t>
  </si>
  <si>
    <t>(8,0*2+4,0)*2</t>
  </si>
  <si>
    <t>59227nab1</t>
  </si>
  <si>
    <t>doskočiště -lapač písku 1,0m spodní díl PP, nosný rošt pozink, gumová rohož , stavební š.500mm v.178mm</t>
  </si>
  <si>
    <t>955661350</t>
  </si>
  <si>
    <t>"ztratné 1%   (1kus=1m)    ks"     20*2*1,01</t>
  </si>
  <si>
    <t>59227nab2</t>
  </si>
  <si>
    <t>doskočiště -lapač písku 0,5m spodní díl PP, nosný rošt pozink, gumová rohož , stavební š.500mm v.178mm</t>
  </si>
  <si>
    <t>238994531</t>
  </si>
  <si>
    <t>"ztratné 1%   (1kus=1m)    ks"     1*1,01*2</t>
  </si>
  <si>
    <t>59227nab3</t>
  </si>
  <si>
    <t>doskočiště -čelní stěna lapač písku , stavební š.500mm v.121mm</t>
  </si>
  <si>
    <t>-1781631093</t>
  </si>
  <si>
    <t>"ztratné 1%   (1kus=1m)    ks"     4*2*1,01</t>
  </si>
  <si>
    <t>59227nab4</t>
  </si>
  <si>
    <t>doskočiště - obrubník 1,0m černá hrana,vrchní gumová hrana se vzduchovými polštáři vyrobeno z EPDM š 60, v300mm</t>
  </si>
  <si>
    <t>-2859899</t>
  </si>
  <si>
    <t>"ztratné 1%   (1kus=1m)    ks" 20*2*1,01</t>
  </si>
  <si>
    <t>59227nab5</t>
  </si>
  <si>
    <t>doskočiště - obrubník rohový 150/150 černá hrana,vrchní gumová hrana se vzduchovými polštáři vyrobeno z EPDM š 60, v300mm</t>
  </si>
  <si>
    <t>802778085</t>
  </si>
  <si>
    <t>"ztratné 1%   (1kus=1m)    ks" 4*2*1,01</t>
  </si>
  <si>
    <t>953943124</t>
  </si>
  <si>
    <t>Osazování výrobků přes 15 do 30 kg/kus do betonu</t>
  </si>
  <si>
    <t>-1458017241</t>
  </si>
  <si>
    <t xml:space="preserve"> "Skok do dálky "2</t>
  </si>
  <si>
    <t>28486nab1</t>
  </si>
  <si>
    <t>odrazové prkno pro skok daleký vč. zákrytového pouzdra</t>
  </si>
  <si>
    <t>-368860938</t>
  </si>
  <si>
    <t>" prkna kus"2</t>
  </si>
  <si>
    <t>28487nab1</t>
  </si>
  <si>
    <t>nerezový truhlík pro odrazové prkno</t>
  </si>
  <si>
    <t>1410138528</t>
  </si>
  <si>
    <t>28488nab1</t>
  </si>
  <si>
    <t>nerezové zakrytí odrazového prkna se syntetickým povrchem</t>
  </si>
  <si>
    <t>2097573187</t>
  </si>
  <si>
    <t>28489nab1</t>
  </si>
  <si>
    <t>hliníkové hrablo, hrábě a lopata</t>
  </si>
  <si>
    <t>-1431865259</t>
  </si>
  <si>
    <t>28490nab1</t>
  </si>
  <si>
    <t>značky odrazu pro skok daleký</t>
  </si>
  <si>
    <t>508700008</t>
  </si>
  <si>
    <t>95998nab8</t>
  </si>
  <si>
    <t>Vybavení hřiště - dodávka a montáž plachty vodopropustné krycí  s háčky - doskočiště skoku do dálky-dle specifikace v TZ</t>
  </si>
  <si>
    <t>-513708129</t>
  </si>
  <si>
    <t>-1476005276</t>
  </si>
  <si>
    <t>4 - SO 01-4 Sektor skok vysoký</t>
  </si>
  <si>
    <t>95999nab15</t>
  </si>
  <si>
    <t xml:space="preserve">Vybavení hřiště - dodávka a montáž pro skok vysoký </t>
  </si>
  <si>
    <t>821571941</t>
  </si>
  <si>
    <t>"vč 1,5 a 1,6"1</t>
  </si>
  <si>
    <t>5 - SO 01-5 Sektor vrh koulí</t>
  </si>
  <si>
    <t xml:space="preserve">    722 - Zdravotechnika - vnitřní vodovod</t>
  </si>
  <si>
    <t>271532212</t>
  </si>
  <si>
    <t>Podsyp pod základové konstrukce se zhutněním z hrubého kameniva frakce 16 až 32 mm</t>
  </si>
  <si>
    <t>-246078686</t>
  </si>
  <si>
    <t>"Koulařský sektor"</t>
  </si>
  <si>
    <t>3,14*1,2*1,2*0,15</t>
  </si>
  <si>
    <t>273313811</t>
  </si>
  <si>
    <t>Základové desky z betonu tř. C 25/30</t>
  </si>
  <si>
    <t>1142645696</t>
  </si>
  <si>
    <t>"vrh koulí"</t>
  </si>
  <si>
    <t>3,14*1,124*1,124*0,12</t>
  </si>
  <si>
    <t>3,14*2,191*0,112*0,15</t>
  </si>
  <si>
    <t>273362021</t>
  </si>
  <si>
    <t>Výztuž základových desek svařovanými sítěmi Kari</t>
  </si>
  <si>
    <t>285417043</t>
  </si>
  <si>
    <t>"vrh koulí 5/100/100"</t>
  </si>
  <si>
    <t>3,14*1,124*1,124*0,00308*1,2</t>
  </si>
  <si>
    <t>632451436</t>
  </si>
  <si>
    <t>Potěr pískocementový tl přes 20 do 30 mm tř. C 25 běžný</t>
  </si>
  <si>
    <t>160821722</t>
  </si>
  <si>
    <t>"koulařský sektor"3,14*1,068*1,068</t>
  </si>
  <si>
    <t>95999nab14</t>
  </si>
  <si>
    <t>Vybavení hřiště - dodávka a montáž kruhu pr vrh koulí vč zarážicího břevna</t>
  </si>
  <si>
    <t>519727395</t>
  </si>
  <si>
    <t>1557129461</t>
  </si>
  <si>
    <t>722</t>
  </si>
  <si>
    <t>Zdravotechnika - vnitřní vodovod</t>
  </si>
  <si>
    <t>722175021</t>
  </si>
  <si>
    <t>Potrubí vodovodní plastové D 16x2,2 mm</t>
  </si>
  <si>
    <t>1943245169</t>
  </si>
  <si>
    <t>"odvodňovací"4*1,2</t>
  </si>
  <si>
    <t>998722201</t>
  </si>
  <si>
    <t>Přesun hmot procentní pro vnitřní vodovod v objektech v do 6 m</t>
  </si>
  <si>
    <t>942553286</t>
  </si>
  <si>
    <t>6 - SO 01-6 Sektor hod diskem a kladivem</t>
  </si>
  <si>
    <t>131252502</t>
  </si>
  <si>
    <t>Hloubení jamek do 0,5 m3 v hornině třídy těžitelnosti I skupiny 1 až 3 strojně</t>
  </si>
  <si>
    <t>-1721594450</t>
  </si>
  <si>
    <t>"základové patky"</t>
  </si>
  <si>
    <t>"základy- D 1,6"</t>
  </si>
  <si>
    <t>"patky -hod diskem a kladivem"1,0*1,0*0,53*10</t>
  </si>
  <si>
    <t>-300359398</t>
  </si>
  <si>
    <t>"v.č. D1.6"</t>
  </si>
  <si>
    <t>5,3</t>
  </si>
  <si>
    <t>-1731555915</t>
  </si>
  <si>
    <t>-938881132</t>
  </si>
  <si>
    <t>5,3*2,0</t>
  </si>
  <si>
    <t>-906165429</t>
  </si>
  <si>
    <t>"přebytečná zemina"5,3</t>
  </si>
  <si>
    <t>-1182373536</t>
  </si>
  <si>
    <t>"kruh hod diskem"</t>
  </si>
  <si>
    <t>3,14*1,25*1,25*0,12</t>
  </si>
  <si>
    <t>2*3,14*1,16*0,365*0,05</t>
  </si>
  <si>
    <t>1207327359</t>
  </si>
  <si>
    <t>"vrh diskem 5/100/100"3,14*1,25*1,25*0,00308*1,2*2</t>
  </si>
  <si>
    <t>275313811</t>
  </si>
  <si>
    <t>Základové patky z betonu tř. C 25/30</t>
  </si>
  <si>
    <t>530002053</t>
  </si>
  <si>
    <t>"patky -hod diskem"1,0*1,0*1,0*10</t>
  </si>
  <si>
    <t>275351121</t>
  </si>
  <si>
    <t>Zřízení bednění základových patek</t>
  </si>
  <si>
    <t>1117510864</t>
  </si>
  <si>
    <t>"patky -hod diskem"1,0*4*0,5*10</t>
  </si>
  <si>
    <t>275351122</t>
  </si>
  <si>
    <t>Odstranění bednění základových patek</t>
  </si>
  <si>
    <t>-1354882439</t>
  </si>
  <si>
    <t>632450122</t>
  </si>
  <si>
    <t>Vyrovnávací cementový potěr tl přes 20 do 30 mm ze suchých směsí provedený v pásu</t>
  </si>
  <si>
    <t>611486740</t>
  </si>
  <si>
    <t>"hod diskem"3,14*1,068*1,068</t>
  </si>
  <si>
    <t>95999nab18</t>
  </si>
  <si>
    <t>Vybavení hřiště - dodávka a montáž obruče pro hod diskem</t>
  </si>
  <si>
    <t>545123859</t>
  </si>
  <si>
    <t>95999nab19</t>
  </si>
  <si>
    <t>Vybavení hřiště - klec pro hod diskem a kladivem</t>
  </si>
  <si>
    <t>143120158</t>
  </si>
  <si>
    <t>1204479549</t>
  </si>
  <si>
    <t>722175022</t>
  </si>
  <si>
    <t>Potrubí vodovodní plastové D 20x2,3 mm</t>
  </si>
  <si>
    <t>-781575928</t>
  </si>
  <si>
    <t>-2097387809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</si>
</sst>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115</xdr:row>
      <xdr:rowOff>0</xdr:rowOff>
    </xdr:from>
    <xdr:to>
      <xdr:col>9</xdr:col>
      <xdr:colOff>1215390</xdr:colOff>
      <xdr:row>119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111</xdr:row>
      <xdr:rowOff>0</xdr:rowOff>
    </xdr:from>
    <xdr:to>
      <xdr:col>9</xdr:col>
      <xdr:colOff>1215390</xdr:colOff>
      <xdr:row>115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106</xdr:row>
      <xdr:rowOff>0</xdr:rowOff>
    </xdr:from>
    <xdr:to>
      <xdr:col>9</xdr:col>
      <xdr:colOff>1215390</xdr:colOff>
      <xdr:row>110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111</xdr:row>
      <xdr:rowOff>0</xdr:rowOff>
    </xdr:from>
    <xdr:to>
      <xdr:col>9</xdr:col>
      <xdr:colOff>1215390</xdr:colOff>
      <xdr:row>115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112</xdr:row>
      <xdr:rowOff>0</xdr:rowOff>
    </xdr:from>
    <xdr:to>
      <xdr:col>9</xdr:col>
      <xdr:colOff>1215390</xdr:colOff>
      <xdr:row>116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56" t="s">
        <v>5</v>
      </c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40" t="s">
        <v>14</v>
      </c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R5" s="21"/>
      <c r="BE5" s="237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42" t="s">
        <v>17</v>
      </c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G6" s="241"/>
      <c r="AH6" s="241"/>
      <c r="AI6" s="241"/>
      <c r="AJ6" s="241"/>
      <c r="AR6" s="21"/>
      <c r="BE6" s="238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38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38"/>
      <c r="BS8" s="18" t="s">
        <v>6</v>
      </c>
    </row>
    <row r="9" spans="1:74" s="1" customFormat="1" ht="14.45" customHeight="1">
      <c r="B9" s="21"/>
      <c r="AR9" s="21"/>
      <c r="BE9" s="238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26</v>
      </c>
      <c r="AR10" s="21"/>
      <c r="BE10" s="238"/>
      <c r="BS10" s="18" t="s">
        <v>6</v>
      </c>
    </row>
    <row r="11" spans="1:74" s="1" customFormat="1" ht="18.399999999999999" customHeight="1">
      <c r="B11" s="21"/>
      <c r="E11" s="26" t="s">
        <v>27</v>
      </c>
      <c r="AK11" s="28" t="s">
        <v>28</v>
      </c>
      <c r="AN11" s="26" t="s">
        <v>1</v>
      </c>
      <c r="AR11" s="21"/>
      <c r="BE11" s="238"/>
      <c r="BS11" s="18" t="s">
        <v>6</v>
      </c>
    </row>
    <row r="12" spans="1:74" s="1" customFormat="1" ht="6.95" customHeight="1">
      <c r="B12" s="21"/>
      <c r="AR12" s="21"/>
      <c r="BE12" s="238"/>
      <c r="BS12" s="18" t="s">
        <v>6</v>
      </c>
    </row>
    <row r="13" spans="1:74" s="1" customFormat="1" ht="12" customHeight="1">
      <c r="B13" s="21"/>
      <c r="D13" s="28" t="s">
        <v>29</v>
      </c>
      <c r="AK13" s="28" t="s">
        <v>25</v>
      </c>
      <c r="AN13" s="30" t="s">
        <v>30</v>
      </c>
      <c r="AR13" s="21"/>
      <c r="BE13" s="238"/>
      <c r="BS13" s="18" t="s">
        <v>6</v>
      </c>
    </row>
    <row r="14" spans="1:74" ht="12.75">
      <c r="B14" s="21"/>
      <c r="E14" s="243" t="s">
        <v>30</v>
      </c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8" t="s">
        <v>28</v>
      </c>
      <c r="AN14" s="30" t="s">
        <v>30</v>
      </c>
      <c r="AR14" s="21"/>
      <c r="BE14" s="238"/>
      <c r="BS14" s="18" t="s">
        <v>6</v>
      </c>
    </row>
    <row r="15" spans="1:74" s="1" customFormat="1" ht="6.95" customHeight="1">
      <c r="B15" s="21"/>
      <c r="AR15" s="21"/>
      <c r="BE15" s="238"/>
      <c r="BS15" s="18" t="s">
        <v>3</v>
      </c>
    </row>
    <row r="16" spans="1:74" s="1" customFormat="1" ht="12" customHeight="1">
      <c r="B16" s="21"/>
      <c r="D16" s="28" t="s">
        <v>31</v>
      </c>
      <c r="AK16" s="28" t="s">
        <v>25</v>
      </c>
      <c r="AN16" s="26" t="s">
        <v>32</v>
      </c>
      <c r="AR16" s="21"/>
      <c r="BE16" s="238"/>
      <c r="BS16" s="18" t="s">
        <v>3</v>
      </c>
    </row>
    <row r="17" spans="1:71" s="1" customFormat="1" ht="18.399999999999999" customHeight="1">
      <c r="B17" s="21"/>
      <c r="E17" s="26" t="s">
        <v>33</v>
      </c>
      <c r="AK17" s="28" t="s">
        <v>28</v>
      </c>
      <c r="AN17" s="26" t="s">
        <v>1</v>
      </c>
      <c r="AR17" s="21"/>
      <c r="BE17" s="238"/>
      <c r="BS17" s="18" t="s">
        <v>34</v>
      </c>
    </row>
    <row r="18" spans="1:71" s="1" customFormat="1" ht="6.95" customHeight="1">
      <c r="B18" s="21"/>
      <c r="AR18" s="21"/>
      <c r="BE18" s="238"/>
      <c r="BS18" s="18" t="s">
        <v>6</v>
      </c>
    </row>
    <row r="19" spans="1:71" s="1" customFormat="1" ht="12" customHeight="1">
      <c r="B19" s="21"/>
      <c r="D19" s="28" t="s">
        <v>35</v>
      </c>
      <c r="AK19" s="28" t="s">
        <v>25</v>
      </c>
      <c r="AN19" s="26" t="s">
        <v>1</v>
      </c>
      <c r="AR19" s="21"/>
      <c r="BE19" s="238"/>
      <c r="BS19" s="18" t="s">
        <v>6</v>
      </c>
    </row>
    <row r="20" spans="1:71" s="1" customFormat="1" ht="18.399999999999999" customHeight="1">
      <c r="B20" s="21"/>
      <c r="E20" s="26" t="s">
        <v>36</v>
      </c>
      <c r="AK20" s="28" t="s">
        <v>28</v>
      </c>
      <c r="AN20" s="26" t="s">
        <v>1</v>
      </c>
      <c r="AR20" s="21"/>
      <c r="BE20" s="238"/>
      <c r="BS20" s="18" t="s">
        <v>34</v>
      </c>
    </row>
    <row r="21" spans="1:71" s="1" customFormat="1" ht="6.95" customHeight="1">
      <c r="B21" s="21"/>
      <c r="AR21" s="21"/>
      <c r="BE21" s="238"/>
    </row>
    <row r="22" spans="1:71" s="1" customFormat="1" ht="12" customHeight="1">
      <c r="B22" s="21"/>
      <c r="D22" s="28" t="s">
        <v>37</v>
      </c>
      <c r="AR22" s="21"/>
      <c r="BE22" s="238"/>
    </row>
    <row r="23" spans="1:71" s="1" customFormat="1" ht="16.5" customHeight="1">
      <c r="B23" s="21"/>
      <c r="E23" s="245" t="s">
        <v>1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R23" s="21"/>
      <c r="BE23" s="238"/>
    </row>
    <row r="24" spans="1:71" s="1" customFormat="1" ht="6.95" customHeight="1">
      <c r="B24" s="21"/>
      <c r="AR24" s="21"/>
      <c r="BE24" s="238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38"/>
    </row>
    <row r="26" spans="1:71" s="2" customFormat="1" ht="25.9" customHeight="1">
      <c r="A26" s="33"/>
      <c r="B26" s="34"/>
      <c r="C26" s="33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6">
        <f>ROUND(AG94,2)</f>
        <v>0</v>
      </c>
      <c r="AL26" s="247"/>
      <c r="AM26" s="247"/>
      <c r="AN26" s="247"/>
      <c r="AO26" s="247"/>
      <c r="AP26" s="33"/>
      <c r="AQ26" s="33"/>
      <c r="AR26" s="34"/>
      <c r="BE26" s="238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38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8" t="s">
        <v>39</v>
      </c>
      <c r="M28" s="248"/>
      <c r="N28" s="248"/>
      <c r="O28" s="248"/>
      <c r="P28" s="248"/>
      <c r="Q28" s="33"/>
      <c r="R28" s="33"/>
      <c r="S28" s="33"/>
      <c r="T28" s="33"/>
      <c r="U28" s="33"/>
      <c r="V28" s="33"/>
      <c r="W28" s="248" t="s">
        <v>40</v>
      </c>
      <c r="X28" s="248"/>
      <c r="Y28" s="248"/>
      <c r="Z28" s="248"/>
      <c r="AA28" s="248"/>
      <c r="AB28" s="248"/>
      <c r="AC28" s="248"/>
      <c r="AD28" s="248"/>
      <c r="AE28" s="248"/>
      <c r="AF28" s="33"/>
      <c r="AG28" s="33"/>
      <c r="AH28" s="33"/>
      <c r="AI28" s="33"/>
      <c r="AJ28" s="33"/>
      <c r="AK28" s="248" t="s">
        <v>41</v>
      </c>
      <c r="AL28" s="248"/>
      <c r="AM28" s="248"/>
      <c r="AN28" s="248"/>
      <c r="AO28" s="248"/>
      <c r="AP28" s="33"/>
      <c r="AQ28" s="33"/>
      <c r="AR28" s="34"/>
      <c r="BE28" s="238"/>
    </row>
    <row r="29" spans="1:71" s="3" customFormat="1" ht="14.45" customHeight="1">
      <c r="B29" s="38"/>
      <c r="D29" s="28" t="s">
        <v>42</v>
      </c>
      <c r="F29" s="28" t="s">
        <v>43</v>
      </c>
      <c r="L29" s="251">
        <v>0.21</v>
      </c>
      <c r="M29" s="250"/>
      <c r="N29" s="250"/>
      <c r="O29" s="250"/>
      <c r="P29" s="250"/>
      <c r="W29" s="249">
        <f>ROUND(AZ94, 2)</f>
        <v>0</v>
      </c>
      <c r="X29" s="250"/>
      <c r="Y29" s="250"/>
      <c r="Z29" s="250"/>
      <c r="AA29" s="250"/>
      <c r="AB29" s="250"/>
      <c r="AC29" s="250"/>
      <c r="AD29" s="250"/>
      <c r="AE29" s="250"/>
      <c r="AK29" s="249">
        <f>ROUND(AV94, 2)</f>
        <v>0</v>
      </c>
      <c r="AL29" s="250"/>
      <c r="AM29" s="250"/>
      <c r="AN29" s="250"/>
      <c r="AO29" s="250"/>
      <c r="AR29" s="38"/>
      <c r="BE29" s="239"/>
    </row>
    <row r="30" spans="1:71" s="3" customFormat="1" ht="14.45" customHeight="1">
      <c r="B30" s="38"/>
      <c r="F30" s="28" t="s">
        <v>44</v>
      </c>
      <c r="L30" s="251">
        <v>0.12</v>
      </c>
      <c r="M30" s="250"/>
      <c r="N30" s="250"/>
      <c r="O30" s="250"/>
      <c r="P30" s="250"/>
      <c r="W30" s="249">
        <f>ROUND(BA94, 2)</f>
        <v>0</v>
      </c>
      <c r="X30" s="250"/>
      <c r="Y30" s="250"/>
      <c r="Z30" s="250"/>
      <c r="AA30" s="250"/>
      <c r="AB30" s="250"/>
      <c r="AC30" s="250"/>
      <c r="AD30" s="250"/>
      <c r="AE30" s="250"/>
      <c r="AK30" s="249">
        <f>ROUND(AW94, 2)</f>
        <v>0</v>
      </c>
      <c r="AL30" s="250"/>
      <c r="AM30" s="250"/>
      <c r="AN30" s="250"/>
      <c r="AO30" s="250"/>
      <c r="AR30" s="38"/>
      <c r="BE30" s="239"/>
    </row>
    <row r="31" spans="1:71" s="3" customFormat="1" ht="14.45" hidden="1" customHeight="1">
      <c r="B31" s="38"/>
      <c r="F31" s="28" t="s">
        <v>45</v>
      </c>
      <c r="L31" s="251">
        <v>0.21</v>
      </c>
      <c r="M31" s="250"/>
      <c r="N31" s="250"/>
      <c r="O31" s="250"/>
      <c r="P31" s="250"/>
      <c r="W31" s="249">
        <f>ROUND(BB94, 2)</f>
        <v>0</v>
      </c>
      <c r="X31" s="250"/>
      <c r="Y31" s="250"/>
      <c r="Z31" s="250"/>
      <c r="AA31" s="250"/>
      <c r="AB31" s="250"/>
      <c r="AC31" s="250"/>
      <c r="AD31" s="250"/>
      <c r="AE31" s="250"/>
      <c r="AK31" s="249">
        <v>0</v>
      </c>
      <c r="AL31" s="250"/>
      <c r="AM31" s="250"/>
      <c r="AN31" s="250"/>
      <c r="AO31" s="250"/>
      <c r="AR31" s="38"/>
      <c r="BE31" s="239"/>
    </row>
    <row r="32" spans="1:71" s="3" customFormat="1" ht="14.45" hidden="1" customHeight="1">
      <c r="B32" s="38"/>
      <c r="F32" s="28" t="s">
        <v>46</v>
      </c>
      <c r="L32" s="251">
        <v>0.12</v>
      </c>
      <c r="M32" s="250"/>
      <c r="N32" s="250"/>
      <c r="O32" s="250"/>
      <c r="P32" s="250"/>
      <c r="W32" s="249">
        <f>ROUND(BC94, 2)</f>
        <v>0</v>
      </c>
      <c r="X32" s="250"/>
      <c r="Y32" s="250"/>
      <c r="Z32" s="250"/>
      <c r="AA32" s="250"/>
      <c r="AB32" s="250"/>
      <c r="AC32" s="250"/>
      <c r="AD32" s="250"/>
      <c r="AE32" s="250"/>
      <c r="AK32" s="249">
        <v>0</v>
      </c>
      <c r="AL32" s="250"/>
      <c r="AM32" s="250"/>
      <c r="AN32" s="250"/>
      <c r="AO32" s="250"/>
      <c r="AR32" s="38"/>
      <c r="BE32" s="239"/>
    </row>
    <row r="33" spans="1:57" s="3" customFormat="1" ht="14.45" hidden="1" customHeight="1">
      <c r="B33" s="38"/>
      <c r="F33" s="28" t="s">
        <v>47</v>
      </c>
      <c r="L33" s="251">
        <v>0</v>
      </c>
      <c r="M33" s="250"/>
      <c r="N33" s="250"/>
      <c r="O33" s="250"/>
      <c r="P33" s="250"/>
      <c r="W33" s="249">
        <f>ROUND(BD94, 2)</f>
        <v>0</v>
      </c>
      <c r="X33" s="250"/>
      <c r="Y33" s="250"/>
      <c r="Z33" s="250"/>
      <c r="AA33" s="250"/>
      <c r="AB33" s="250"/>
      <c r="AC33" s="250"/>
      <c r="AD33" s="250"/>
      <c r="AE33" s="250"/>
      <c r="AK33" s="249">
        <v>0</v>
      </c>
      <c r="AL33" s="250"/>
      <c r="AM33" s="250"/>
      <c r="AN33" s="250"/>
      <c r="AO33" s="250"/>
      <c r="AR33" s="38"/>
      <c r="BE33" s="239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38"/>
    </row>
    <row r="35" spans="1:57" s="2" customFormat="1" ht="25.9" customHeight="1">
      <c r="A35" s="33"/>
      <c r="B35" s="34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55" t="s">
        <v>50</v>
      </c>
      <c r="Y35" s="253"/>
      <c r="Z35" s="253"/>
      <c r="AA35" s="253"/>
      <c r="AB35" s="253"/>
      <c r="AC35" s="41"/>
      <c r="AD35" s="41"/>
      <c r="AE35" s="41"/>
      <c r="AF35" s="41"/>
      <c r="AG35" s="41"/>
      <c r="AH35" s="41"/>
      <c r="AI35" s="41"/>
      <c r="AJ35" s="41"/>
      <c r="AK35" s="252">
        <f>SUM(AK26:AK33)</f>
        <v>0</v>
      </c>
      <c r="AL35" s="253"/>
      <c r="AM35" s="253"/>
      <c r="AN35" s="253"/>
      <c r="AO35" s="254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51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52</v>
      </c>
      <c r="AI49" s="45"/>
      <c r="AJ49" s="45"/>
      <c r="AK49" s="45"/>
      <c r="AL49" s="45"/>
      <c r="AM49" s="45"/>
      <c r="AN49" s="45"/>
      <c r="AO49" s="45"/>
      <c r="AR49" s="43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3"/>
      <c r="B60" s="34"/>
      <c r="C60" s="33"/>
      <c r="D60" s="46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53</v>
      </c>
      <c r="AI60" s="36"/>
      <c r="AJ60" s="36"/>
      <c r="AK60" s="36"/>
      <c r="AL60" s="36"/>
      <c r="AM60" s="46" t="s">
        <v>54</v>
      </c>
      <c r="AN60" s="36"/>
      <c r="AO60" s="36"/>
      <c r="AP60" s="33"/>
      <c r="AQ60" s="33"/>
      <c r="AR60" s="34"/>
      <c r="BE60" s="33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3"/>
      <c r="B64" s="34"/>
      <c r="C64" s="33"/>
      <c r="D64" s="44" t="s">
        <v>55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56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3"/>
      <c r="B75" s="34"/>
      <c r="C75" s="33"/>
      <c r="D75" s="46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53</v>
      </c>
      <c r="AI75" s="36"/>
      <c r="AJ75" s="36"/>
      <c r="AK75" s="36"/>
      <c r="AL75" s="36"/>
      <c r="AM75" s="46" t="s">
        <v>54</v>
      </c>
      <c r="AN75" s="36"/>
      <c r="AO75" s="36"/>
      <c r="AP75" s="33"/>
      <c r="AQ75" s="33"/>
      <c r="AR75" s="34"/>
      <c r="BE75" s="33"/>
    </row>
    <row r="76" spans="1:57" s="2" customFormat="1" ht="11.25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Pitter193</v>
      </c>
      <c r="AR84" s="52"/>
    </row>
    <row r="85" spans="1:91" s="5" customFormat="1" ht="36.950000000000003" customHeight="1">
      <c r="B85" s="53"/>
      <c r="C85" s="54" t="s">
        <v>16</v>
      </c>
      <c r="L85" s="214" t="str">
        <f>K6</f>
        <v>Atletický stadion  Město Albrechtice</v>
      </c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  <c r="AI85" s="215"/>
      <c r="AJ85" s="215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Albrechtice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16" t="str">
        <f>IF(AN8= "","",AN8)</f>
        <v>11. 11. 2025</v>
      </c>
      <c r="AN87" s="216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25.7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Albrechtice,nám. ČSA 27/10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31</v>
      </c>
      <c r="AJ89" s="33"/>
      <c r="AK89" s="33"/>
      <c r="AL89" s="33"/>
      <c r="AM89" s="221" t="str">
        <f>IF(E17="","",E17)</f>
        <v>Pitter design , s.r.o.Pardubice</v>
      </c>
      <c r="AN89" s="222"/>
      <c r="AO89" s="222"/>
      <c r="AP89" s="222"/>
      <c r="AQ89" s="33"/>
      <c r="AR89" s="34"/>
      <c r="AS89" s="217" t="s">
        <v>58</v>
      </c>
      <c r="AT89" s="218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29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35</v>
      </c>
      <c r="AJ90" s="33"/>
      <c r="AK90" s="33"/>
      <c r="AL90" s="33"/>
      <c r="AM90" s="221" t="str">
        <f>IF(E20="","",E20)</f>
        <v xml:space="preserve"> </v>
      </c>
      <c r="AN90" s="222"/>
      <c r="AO90" s="222"/>
      <c r="AP90" s="222"/>
      <c r="AQ90" s="33"/>
      <c r="AR90" s="34"/>
      <c r="AS90" s="219"/>
      <c r="AT90" s="220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19"/>
      <c r="AT91" s="220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23" t="s">
        <v>59</v>
      </c>
      <c r="D92" s="224"/>
      <c r="E92" s="224"/>
      <c r="F92" s="224"/>
      <c r="G92" s="224"/>
      <c r="H92" s="61"/>
      <c r="I92" s="226" t="s">
        <v>60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5" t="s">
        <v>61</v>
      </c>
      <c r="AH92" s="224"/>
      <c r="AI92" s="224"/>
      <c r="AJ92" s="224"/>
      <c r="AK92" s="224"/>
      <c r="AL92" s="224"/>
      <c r="AM92" s="224"/>
      <c r="AN92" s="226" t="s">
        <v>62</v>
      </c>
      <c r="AO92" s="224"/>
      <c r="AP92" s="227"/>
      <c r="AQ92" s="62" t="s">
        <v>63</v>
      </c>
      <c r="AR92" s="34"/>
      <c r="AS92" s="63" t="s">
        <v>64</v>
      </c>
      <c r="AT92" s="64" t="s">
        <v>65</v>
      </c>
      <c r="AU92" s="64" t="s">
        <v>66</v>
      </c>
      <c r="AV92" s="64" t="s">
        <v>67</v>
      </c>
      <c r="AW92" s="64" t="s">
        <v>68</v>
      </c>
      <c r="AX92" s="64" t="s">
        <v>69</v>
      </c>
      <c r="AY92" s="64" t="s">
        <v>70</v>
      </c>
      <c r="AZ92" s="64" t="s">
        <v>71</v>
      </c>
      <c r="BA92" s="64" t="s">
        <v>72</v>
      </c>
      <c r="BB92" s="64" t="s">
        <v>73</v>
      </c>
      <c r="BC92" s="64" t="s">
        <v>74</v>
      </c>
      <c r="BD92" s="65" t="s">
        <v>75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76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35">
        <f>ROUND(AG95,2)</f>
        <v>0</v>
      </c>
      <c r="AH94" s="235"/>
      <c r="AI94" s="235"/>
      <c r="AJ94" s="235"/>
      <c r="AK94" s="235"/>
      <c r="AL94" s="235"/>
      <c r="AM94" s="235"/>
      <c r="AN94" s="236">
        <f t="shared" ref="AN94:AN100" si="0">SUM(AG94,AT94)</f>
        <v>0</v>
      </c>
      <c r="AO94" s="236"/>
      <c r="AP94" s="236"/>
      <c r="AQ94" s="73" t="s">
        <v>1</v>
      </c>
      <c r="AR94" s="69"/>
      <c r="AS94" s="74">
        <f>ROUND(AS95,2)</f>
        <v>0</v>
      </c>
      <c r="AT94" s="75">
        <f t="shared" ref="AT94:AT100" si="1">ROUND(SUM(AV94:AW94),2)</f>
        <v>0</v>
      </c>
      <c r="AU94" s="76">
        <f>ROUND(AU95,5)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77</v>
      </c>
      <c r="BT94" s="78" t="s">
        <v>78</v>
      </c>
      <c r="BU94" s="79" t="s">
        <v>79</v>
      </c>
      <c r="BV94" s="78" t="s">
        <v>80</v>
      </c>
      <c r="BW94" s="78" t="s">
        <v>4</v>
      </c>
      <c r="BX94" s="78" t="s">
        <v>81</v>
      </c>
      <c r="CL94" s="78" t="s">
        <v>1</v>
      </c>
    </row>
    <row r="95" spans="1:91" s="7" customFormat="1" ht="16.5" customHeight="1">
      <c r="B95" s="80"/>
      <c r="C95" s="81"/>
      <c r="D95" s="231" t="s">
        <v>82</v>
      </c>
      <c r="E95" s="231"/>
      <c r="F95" s="231"/>
      <c r="G95" s="231"/>
      <c r="H95" s="231"/>
      <c r="I95" s="82"/>
      <c r="J95" s="231" t="s">
        <v>83</v>
      </c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31"/>
      <c r="Z95" s="231"/>
      <c r="AA95" s="231"/>
      <c r="AB95" s="231"/>
      <c r="AC95" s="231"/>
      <c r="AD95" s="231"/>
      <c r="AE95" s="231"/>
      <c r="AF95" s="231"/>
      <c r="AG95" s="228">
        <f>ROUND(SUM(AG96:AG100),2)</f>
        <v>0</v>
      </c>
      <c r="AH95" s="229"/>
      <c r="AI95" s="229"/>
      <c r="AJ95" s="229"/>
      <c r="AK95" s="229"/>
      <c r="AL95" s="229"/>
      <c r="AM95" s="229"/>
      <c r="AN95" s="230">
        <f t="shared" si="0"/>
        <v>0</v>
      </c>
      <c r="AO95" s="229"/>
      <c r="AP95" s="229"/>
      <c r="AQ95" s="83" t="s">
        <v>84</v>
      </c>
      <c r="AR95" s="80"/>
      <c r="AS95" s="84">
        <f>ROUND(SUM(AS96:AS100),2)</f>
        <v>0</v>
      </c>
      <c r="AT95" s="85">
        <f t="shared" si="1"/>
        <v>0</v>
      </c>
      <c r="AU95" s="86">
        <f>ROUND(SUM(AU96:AU100),5)</f>
        <v>0</v>
      </c>
      <c r="AV95" s="85">
        <f>ROUND(AZ95*L29,2)</f>
        <v>0</v>
      </c>
      <c r="AW95" s="85">
        <f>ROUND(BA95*L30,2)</f>
        <v>0</v>
      </c>
      <c r="AX95" s="85">
        <f>ROUND(BB95*L29,2)</f>
        <v>0</v>
      </c>
      <c r="AY95" s="85">
        <f>ROUND(BC95*L30,2)</f>
        <v>0</v>
      </c>
      <c r="AZ95" s="85">
        <f>ROUND(SUM(AZ96:AZ100),2)</f>
        <v>0</v>
      </c>
      <c r="BA95" s="85">
        <f>ROUND(SUM(BA96:BA100),2)</f>
        <v>0</v>
      </c>
      <c r="BB95" s="85">
        <f>ROUND(SUM(BB96:BB100),2)</f>
        <v>0</v>
      </c>
      <c r="BC95" s="85">
        <f>ROUND(SUM(BC96:BC100),2)</f>
        <v>0</v>
      </c>
      <c r="BD95" s="87">
        <f>ROUND(SUM(BD96:BD100),2)</f>
        <v>0</v>
      </c>
      <c r="BS95" s="88" t="s">
        <v>77</v>
      </c>
      <c r="BT95" s="88" t="s">
        <v>85</v>
      </c>
      <c r="BU95" s="88" t="s">
        <v>79</v>
      </c>
      <c r="BV95" s="88" t="s">
        <v>80</v>
      </c>
      <c r="BW95" s="88" t="s">
        <v>86</v>
      </c>
      <c r="BX95" s="88" t="s">
        <v>4</v>
      </c>
      <c r="CL95" s="88" t="s">
        <v>1</v>
      </c>
      <c r="CM95" s="88" t="s">
        <v>87</v>
      </c>
    </row>
    <row r="96" spans="1:91" s="4" customFormat="1" ht="16.5" customHeight="1">
      <c r="A96" s="89" t="s">
        <v>88</v>
      </c>
      <c r="B96" s="52"/>
      <c r="C96" s="10"/>
      <c r="D96" s="10"/>
      <c r="E96" s="234" t="s">
        <v>85</v>
      </c>
      <c r="F96" s="234"/>
      <c r="G96" s="234"/>
      <c r="H96" s="234"/>
      <c r="I96" s="234"/>
      <c r="J96" s="10"/>
      <c r="K96" s="234" t="s">
        <v>89</v>
      </c>
      <c r="L96" s="234"/>
      <c r="M96" s="234"/>
      <c r="N96" s="234"/>
      <c r="O96" s="234"/>
      <c r="P96" s="234"/>
      <c r="Q96" s="234"/>
      <c r="R96" s="234"/>
      <c r="S96" s="234"/>
      <c r="T96" s="234"/>
      <c r="U96" s="234"/>
      <c r="V96" s="234"/>
      <c r="W96" s="234"/>
      <c r="X96" s="234"/>
      <c r="Y96" s="234"/>
      <c r="Z96" s="234"/>
      <c r="AA96" s="234"/>
      <c r="AB96" s="234"/>
      <c r="AC96" s="234"/>
      <c r="AD96" s="234"/>
      <c r="AE96" s="234"/>
      <c r="AF96" s="234"/>
      <c r="AG96" s="232">
        <f>'1 - SO 01-1 a 2 Atletický...'!J32</f>
        <v>0</v>
      </c>
      <c r="AH96" s="233"/>
      <c r="AI96" s="233"/>
      <c r="AJ96" s="233"/>
      <c r="AK96" s="233"/>
      <c r="AL96" s="233"/>
      <c r="AM96" s="233"/>
      <c r="AN96" s="232">
        <f t="shared" si="0"/>
        <v>0</v>
      </c>
      <c r="AO96" s="233"/>
      <c r="AP96" s="233"/>
      <c r="AQ96" s="90" t="s">
        <v>90</v>
      </c>
      <c r="AR96" s="52"/>
      <c r="AS96" s="91">
        <v>0</v>
      </c>
      <c r="AT96" s="92">
        <f t="shared" si="1"/>
        <v>0</v>
      </c>
      <c r="AU96" s="93">
        <f>'1 - SO 01-1 a 2 Atletický...'!P131</f>
        <v>0</v>
      </c>
      <c r="AV96" s="92">
        <f>'1 - SO 01-1 a 2 Atletický...'!J35</f>
        <v>0</v>
      </c>
      <c r="AW96" s="92">
        <f>'1 - SO 01-1 a 2 Atletický...'!J36</f>
        <v>0</v>
      </c>
      <c r="AX96" s="92">
        <f>'1 - SO 01-1 a 2 Atletický...'!J37</f>
        <v>0</v>
      </c>
      <c r="AY96" s="92">
        <f>'1 - SO 01-1 a 2 Atletický...'!J38</f>
        <v>0</v>
      </c>
      <c r="AZ96" s="92">
        <f>'1 - SO 01-1 a 2 Atletický...'!F35</f>
        <v>0</v>
      </c>
      <c r="BA96" s="92">
        <f>'1 - SO 01-1 a 2 Atletický...'!F36</f>
        <v>0</v>
      </c>
      <c r="BB96" s="92">
        <f>'1 - SO 01-1 a 2 Atletický...'!F37</f>
        <v>0</v>
      </c>
      <c r="BC96" s="92">
        <f>'1 - SO 01-1 a 2 Atletický...'!F38</f>
        <v>0</v>
      </c>
      <c r="BD96" s="94">
        <f>'1 - SO 01-1 a 2 Atletický...'!F39</f>
        <v>0</v>
      </c>
      <c r="BT96" s="26" t="s">
        <v>87</v>
      </c>
      <c r="BV96" s="26" t="s">
        <v>80</v>
      </c>
      <c r="BW96" s="26" t="s">
        <v>91</v>
      </c>
      <c r="BX96" s="26" t="s">
        <v>86</v>
      </c>
      <c r="CL96" s="26" t="s">
        <v>1</v>
      </c>
    </row>
    <row r="97" spans="1:90" s="4" customFormat="1" ht="16.5" customHeight="1">
      <c r="A97" s="89" t="s">
        <v>88</v>
      </c>
      <c r="B97" s="52"/>
      <c r="C97" s="10"/>
      <c r="D97" s="10"/>
      <c r="E97" s="234" t="s">
        <v>92</v>
      </c>
      <c r="F97" s="234"/>
      <c r="G97" s="234"/>
      <c r="H97" s="234"/>
      <c r="I97" s="234"/>
      <c r="J97" s="10"/>
      <c r="K97" s="234" t="s">
        <v>93</v>
      </c>
      <c r="L97" s="234"/>
      <c r="M97" s="234"/>
      <c r="N97" s="234"/>
      <c r="O97" s="234"/>
      <c r="P97" s="234"/>
      <c r="Q97" s="234"/>
      <c r="R97" s="234"/>
      <c r="S97" s="234"/>
      <c r="T97" s="234"/>
      <c r="U97" s="234"/>
      <c r="V97" s="234"/>
      <c r="W97" s="234"/>
      <c r="X97" s="234"/>
      <c r="Y97" s="234"/>
      <c r="Z97" s="234"/>
      <c r="AA97" s="234"/>
      <c r="AB97" s="234"/>
      <c r="AC97" s="234"/>
      <c r="AD97" s="234"/>
      <c r="AE97" s="234"/>
      <c r="AF97" s="234"/>
      <c r="AG97" s="232">
        <f>'3 - SO 01-3  Sektor skok ...'!J32</f>
        <v>0</v>
      </c>
      <c r="AH97" s="233"/>
      <c r="AI97" s="233"/>
      <c r="AJ97" s="233"/>
      <c r="AK97" s="233"/>
      <c r="AL97" s="233"/>
      <c r="AM97" s="233"/>
      <c r="AN97" s="232">
        <f t="shared" si="0"/>
        <v>0</v>
      </c>
      <c r="AO97" s="233"/>
      <c r="AP97" s="233"/>
      <c r="AQ97" s="90" t="s">
        <v>90</v>
      </c>
      <c r="AR97" s="52"/>
      <c r="AS97" s="91">
        <v>0</v>
      </c>
      <c r="AT97" s="92">
        <f t="shared" si="1"/>
        <v>0</v>
      </c>
      <c r="AU97" s="93">
        <f>'3 - SO 01-3  Sektor skok ...'!P127</f>
        <v>0</v>
      </c>
      <c r="AV97" s="92">
        <f>'3 - SO 01-3  Sektor skok ...'!J35</f>
        <v>0</v>
      </c>
      <c r="AW97" s="92">
        <f>'3 - SO 01-3  Sektor skok ...'!J36</f>
        <v>0</v>
      </c>
      <c r="AX97" s="92">
        <f>'3 - SO 01-3  Sektor skok ...'!J37</f>
        <v>0</v>
      </c>
      <c r="AY97" s="92">
        <f>'3 - SO 01-3  Sektor skok ...'!J38</f>
        <v>0</v>
      </c>
      <c r="AZ97" s="92">
        <f>'3 - SO 01-3  Sektor skok ...'!F35</f>
        <v>0</v>
      </c>
      <c r="BA97" s="92">
        <f>'3 - SO 01-3  Sektor skok ...'!F36</f>
        <v>0</v>
      </c>
      <c r="BB97" s="92">
        <f>'3 - SO 01-3  Sektor skok ...'!F37</f>
        <v>0</v>
      </c>
      <c r="BC97" s="92">
        <f>'3 - SO 01-3  Sektor skok ...'!F38</f>
        <v>0</v>
      </c>
      <c r="BD97" s="94">
        <f>'3 - SO 01-3  Sektor skok ...'!F39</f>
        <v>0</v>
      </c>
      <c r="BT97" s="26" t="s">
        <v>87</v>
      </c>
      <c r="BV97" s="26" t="s">
        <v>80</v>
      </c>
      <c r="BW97" s="26" t="s">
        <v>94</v>
      </c>
      <c r="BX97" s="26" t="s">
        <v>86</v>
      </c>
      <c r="CL97" s="26" t="s">
        <v>1</v>
      </c>
    </row>
    <row r="98" spans="1:90" s="4" customFormat="1" ht="16.5" customHeight="1">
      <c r="A98" s="89" t="s">
        <v>88</v>
      </c>
      <c r="B98" s="52"/>
      <c r="C98" s="10"/>
      <c r="D98" s="10"/>
      <c r="E98" s="234" t="s">
        <v>95</v>
      </c>
      <c r="F98" s="234"/>
      <c r="G98" s="234"/>
      <c r="H98" s="234"/>
      <c r="I98" s="234"/>
      <c r="J98" s="10"/>
      <c r="K98" s="234" t="s">
        <v>96</v>
      </c>
      <c r="L98" s="234"/>
      <c r="M98" s="234"/>
      <c r="N98" s="234"/>
      <c r="O98" s="234"/>
      <c r="P98" s="234"/>
      <c r="Q98" s="234"/>
      <c r="R98" s="234"/>
      <c r="S98" s="234"/>
      <c r="T98" s="234"/>
      <c r="U98" s="234"/>
      <c r="V98" s="234"/>
      <c r="W98" s="234"/>
      <c r="X98" s="234"/>
      <c r="Y98" s="234"/>
      <c r="Z98" s="234"/>
      <c r="AA98" s="234"/>
      <c r="AB98" s="234"/>
      <c r="AC98" s="234"/>
      <c r="AD98" s="234"/>
      <c r="AE98" s="234"/>
      <c r="AF98" s="234"/>
      <c r="AG98" s="232">
        <f>'4 - SO 01-4 Sektor skok v...'!J32</f>
        <v>0</v>
      </c>
      <c r="AH98" s="233"/>
      <c r="AI98" s="233"/>
      <c r="AJ98" s="233"/>
      <c r="AK98" s="233"/>
      <c r="AL98" s="233"/>
      <c r="AM98" s="233"/>
      <c r="AN98" s="232">
        <f t="shared" si="0"/>
        <v>0</v>
      </c>
      <c r="AO98" s="233"/>
      <c r="AP98" s="233"/>
      <c r="AQ98" s="90" t="s">
        <v>90</v>
      </c>
      <c r="AR98" s="52"/>
      <c r="AS98" s="91">
        <v>0</v>
      </c>
      <c r="AT98" s="92">
        <f t="shared" si="1"/>
        <v>0</v>
      </c>
      <c r="AU98" s="93">
        <f>'4 - SO 01-4 Sektor skok v...'!P122</f>
        <v>0</v>
      </c>
      <c r="AV98" s="92">
        <f>'4 - SO 01-4 Sektor skok v...'!J35</f>
        <v>0</v>
      </c>
      <c r="AW98" s="92">
        <f>'4 - SO 01-4 Sektor skok v...'!J36</f>
        <v>0</v>
      </c>
      <c r="AX98" s="92">
        <f>'4 - SO 01-4 Sektor skok v...'!J37</f>
        <v>0</v>
      </c>
      <c r="AY98" s="92">
        <f>'4 - SO 01-4 Sektor skok v...'!J38</f>
        <v>0</v>
      </c>
      <c r="AZ98" s="92">
        <f>'4 - SO 01-4 Sektor skok v...'!F35</f>
        <v>0</v>
      </c>
      <c r="BA98" s="92">
        <f>'4 - SO 01-4 Sektor skok v...'!F36</f>
        <v>0</v>
      </c>
      <c r="BB98" s="92">
        <f>'4 - SO 01-4 Sektor skok v...'!F37</f>
        <v>0</v>
      </c>
      <c r="BC98" s="92">
        <f>'4 - SO 01-4 Sektor skok v...'!F38</f>
        <v>0</v>
      </c>
      <c r="BD98" s="94">
        <f>'4 - SO 01-4 Sektor skok v...'!F39</f>
        <v>0</v>
      </c>
      <c r="BT98" s="26" t="s">
        <v>87</v>
      </c>
      <c r="BV98" s="26" t="s">
        <v>80</v>
      </c>
      <c r="BW98" s="26" t="s">
        <v>97</v>
      </c>
      <c r="BX98" s="26" t="s">
        <v>86</v>
      </c>
      <c r="CL98" s="26" t="s">
        <v>1</v>
      </c>
    </row>
    <row r="99" spans="1:90" s="4" customFormat="1" ht="16.5" customHeight="1">
      <c r="A99" s="89" t="s">
        <v>88</v>
      </c>
      <c r="B99" s="52"/>
      <c r="C99" s="10"/>
      <c r="D99" s="10"/>
      <c r="E99" s="234" t="s">
        <v>98</v>
      </c>
      <c r="F99" s="234"/>
      <c r="G99" s="234"/>
      <c r="H99" s="234"/>
      <c r="I99" s="234"/>
      <c r="J99" s="10"/>
      <c r="K99" s="234" t="s">
        <v>99</v>
      </c>
      <c r="L99" s="234"/>
      <c r="M99" s="234"/>
      <c r="N99" s="234"/>
      <c r="O99" s="234"/>
      <c r="P99" s="234"/>
      <c r="Q99" s="234"/>
      <c r="R99" s="234"/>
      <c r="S99" s="234"/>
      <c r="T99" s="234"/>
      <c r="U99" s="234"/>
      <c r="V99" s="234"/>
      <c r="W99" s="234"/>
      <c r="X99" s="234"/>
      <c r="Y99" s="234"/>
      <c r="Z99" s="234"/>
      <c r="AA99" s="234"/>
      <c r="AB99" s="234"/>
      <c r="AC99" s="234"/>
      <c r="AD99" s="234"/>
      <c r="AE99" s="234"/>
      <c r="AF99" s="234"/>
      <c r="AG99" s="232">
        <f>'5 - SO 01-5 Sektor vrh koulí'!J32</f>
        <v>0</v>
      </c>
      <c r="AH99" s="233"/>
      <c r="AI99" s="233"/>
      <c r="AJ99" s="233"/>
      <c r="AK99" s="233"/>
      <c r="AL99" s="233"/>
      <c r="AM99" s="233"/>
      <c r="AN99" s="232">
        <f t="shared" si="0"/>
        <v>0</v>
      </c>
      <c r="AO99" s="233"/>
      <c r="AP99" s="233"/>
      <c r="AQ99" s="90" t="s">
        <v>90</v>
      </c>
      <c r="AR99" s="52"/>
      <c r="AS99" s="91">
        <v>0</v>
      </c>
      <c r="AT99" s="92">
        <f t="shared" si="1"/>
        <v>0</v>
      </c>
      <c r="AU99" s="93">
        <f>'5 - SO 01-5 Sektor vrh koulí'!P127</f>
        <v>0</v>
      </c>
      <c r="AV99" s="92">
        <f>'5 - SO 01-5 Sektor vrh koulí'!J35</f>
        <v>0</v>
      </c>
      <c r="AW99" s="92">
        <f>'5 - SO 01-5 Sektor vrh koulí'!J36</f>
        <v>0</v>
      </c>
      <c r="AX99" s="92">
        <f>'5 - SO 01-5 Sektor vrh koulí'!J37</f>
        <v>0</v>
      </c>
      <c r="AY99" s="92">
        <f>'5 - SO 01-5 Sektor vrh koulí'!J38</f>
        <v>0</v>
      </c>
      <c r="AZ99" s="92">
        <f>'5 - SO 01-5 Sektor vrh koulí'!F35</f>
        <v>0</v>
      </c>
      <c r="BA99" s="92">
        <f>'5 - SO 01-5 Sektor vrh koulí'!F36</f>
        <v>0</v>
      </c>
      <c r="BB99" s="92">
        <f>'5 - SO 01-5 Sektor vrh koulí'!F37</f>
        <v>0</v>
      </c>
      <c r="BC99" s="92">
        <f>'5 - SO 01-5 Sektor vrh koulí'!F38</f>
        <v>0</v>
      </c>
      <c r="BD99" s="94">
        <f>'5 - SO 01-5 Sektor vrh koulí'!F39</f>
        <v>0</v>
      </c>
      <c r="BT99" s="26" t="s">
        <v>87</v>
      </c>
      <c r="BV99" s="26" t="s">
        <v>80</v>
      </c>
      <c r="BW99" s="26" t="s">
        <v>100</v>
      </c>
      <c r="BX99" s="26" t="s">
        <v>86</v>
      </c>
      <c r="CL99" s="26" t="s">
        <v>1</v>
      </c>
    </row>
    <row r="100" spans="1:90" s="4" customFormat="1" ht="16.5" customHeight="1">
      <c r="A100" s="89" t="s">
        <v>88</v>
      </c>
      <c r="B100" s="52"/>
      <c r="C100" s="10"/>
      <c r="D100" s="10"/>
      <c r="E100" s="234" t="s">
        <v>101</v>
      </c>
      <c r="F100" s="234"/>
      <c r="G100" s="234"/>
      <c r="H100" s="234"/>
      <c r="I100" s="234"/>
      <c r="J100" s="10"/>
      <c r="K100" s="234" t="s">
        <v>102</v>
      </c>
      <c r="L100" s="234"/>
      <c r="M100" s="234"/>
      <c r="N100" s="234"/>
      <c r="O100" s="234"/>
      <c r="P100" s="234"/>
      <c r="Q100" s="234"/>
      <c r="R100" s="234"/>
      <c r="S100" s="234"/>
      <c r="T100" s="234"/>
      <c r="U100" s="234"/>
      <c r="V100" s="234"/>
      <c r="W100" s="234"/>
      <c r="X100" s="234"/>
      <c r="Y100" s="234"/>
      <c r="Z100" s="234"/>
      <c r="AA100" s="234"/>
      <c r="AB100" s="234"/>
      <c r="AC100" s="234"/>
      <c r="AD100" s="234"/>
      <c r="AE100" s="234"/>
      <c r="AF100" s="234"/>
      <c r="AG100" s="232">
        <f>'6 - SO 01-6 Sektor hod di...'!J32</f>
        <v>0</v>
      </c>
      <c r="AH100" s="233"/>
      <c r="AI100" s="233"/>
      <c r="AJ100" s="233"/>
      <c r="AK100" s="233"/>
      <c r="AL100" s="233"/>
      <c r="AM100" s="233"/>
      <c r="AN100" s="232">
        <f t="shared" si="0"/>
        <v>0</v>
      </c>
      <c r="AO100" s="233"/>
      <c r="AP100" s="233"/>
      <c r="AQ100" s="90" t="s">
        <v>90</v>
      </c>
      <c r="AR100" s="52"/>
      <c r="AS100" s="95">
        <v>0</v>
      </c>
      <c r="AT100" s="96">
        <f t="shared" si="1"/>
        <v>0</v>
      </c>
      <c r="AU100" s="97">
        <f>'6 - SO 01-6 Sektor hod di...'!P128</f>
        <v>0</v>
      </c>
      <c r="AV100" s="96">
        <f>'6 - SO 01-6 Sektor hod di...'!J35</f>
        <v>0</v>
      </c>
      <c r="AW100" s="96">
        <f>'6 - SO 01-6 Sektor hod di...'!J36</f>
        <v>0</v>
      </c>
      <c r="AX100" s="96">
        <f>'6 - SO 01-6 Sektor hod di...'!J37</f>
        <v>0</v>
      </c>
      <c r="AY100" s="96">
        <f>'6 - SO 01-6 Sektor hod di...'!J38</f>
        <v>0</v>
      </c>
      <c r="AZ100" s="96">
        <f>'6 - SO 01-6 Sektor hod di...'!F35</f>
        <v>0</v>
      </c>
      <c r="BA100" s="96">
        <f>'6 - SO 01-6 Sektor hod di...'!F36</f>
        <v>0</v>
      </c>
      <c r="BB100" s="96">
        <f>'6 - SO 01-6 Sektor hod di...'!F37</f>
        <v>0</v>
      </c>
      <c r="BC100" s="96">
        <f>'6 - SO 01-6 Sektor hod di...'!F38</f>
        <v>0</v>
      </c>
      <c r="BD100" s="98">
        <f>'6 - SO 01-6 Sektor hod di...'!F39</f>
        <v>0</v>
      </c>
      <c r="BT100" s="26" t="s">
        <v>87</v>
      </c>
      <c r="BV100" s="26" t="s">
        <v>80</v>
      </c>
      <c r="BW100" s="26" t="s">
        <v>103</v>
      </c>
      <c r="BX100" s="26" t="s">
        <v>86</v>
      </c>
      <c r="CL100" s="26" t="s">
        <v>1</v>
      </c>
    </row>
    <row r="101" spans="1:90" s="2" customFormat="1" ht="30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4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  <row r="102" spans="1:90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34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</sheetData>
  <mergeCells count="62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0:AP100"/>
    <mergeCell ref="AG100:AM100"/>
    <mergeCell ref="E100:I100"/>
    <mergeCell ref="K100:AF100"/>
    <mergeCell ref="AG94:AM94"/>
    <mergeCell ref="AN94:AP94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L85:AJ85"/>
    <mergeCell ref="AM87:AN87"/>
    <mergeCell ref="AS89:AT91"/>
    <mergeCell ref="AM89:AP89"/>
    <mergeCell ref="AM90:AP90"/>
  </mergeCells>
  <hyperlinks>
    <hyperlink ref="A96" location="'1 - SO 01-1 a 2 Atletický...'!C2" display="/"/>
    <hyperlink ref="A97" location="'3 - SO 01-3  Sektor skok ...'!C2" display="/"/>
    <hyperlink ref="A98" location="'4 - SO 01-4 Sektor skok v...'!C2" display="/"/>
    <hyperlink ref="A99" location="'5 - SO 01-5 Sektor vrh koulí'!C2" display="/"/>
    <hyperlink ref="A100" location="'6 - SO 01-6 Sektor hod di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91"/>
  <sheetViews>
    <sheetView showGridLines="0" tabSelected="1" topLeftCell="A365" workbookViewId="0">
      <selection activeCell="K388" sqref="K38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6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104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7" t="str">
        <f>'Rekapitulace stavby'!K6</f>
        <v>Atletický stadion  Město Albrechtice</v>
      </c>
      <c r="F7" s="258"/>
      <c r="G7" s="258"/>
      <c r="H7" s="258"/>
      <c r="L7" s="21"/>
    </row>
    <row r="8" spans="1:46" s="1" customFormat="1" ht="12" customHeight="1">
      <c r="B8" s="21"/>
      <c r="D8" s="28" t="s">
        <v>105</v>
      </c>
      <c r="L8" s="21"/>
    </row>
    <row r="9" spans="1:46" s="2" customFormat="1" ht="16.5" customHeight="1">
      <c r="A9" s="33"/>
      <c r="B9" s="34"/>
      <c r="C9" s="33"/>
      <c r="D9" s="33"/>
      <c r="E9" s="257" t="s">
        <v>106</v>
      </c>
      <c r="F9" s="259"/>
      <c r="G9" s="259"/>
      <c r="H9" s="25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107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14" t="s">
        <v>108</v>
      </c>
      <c r="F11" s="259"/>
      <c r="G11" s="259"/>
      <c r="H11" s="25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11. 11. 2025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27</v>
      </c>
      <c r="F17" s="33"/>
      <c r="G17" s="33"/>
      <c r="H17" s="33"/>
      <c r="I17" s="28" t="s">
        <v>28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0" t="str">
        <f>'Rekapitulace stavby'!E14</f>
        <v>Vyplň údaj</v>
      </c>
      <c r="F20" s="240"/>
      <c r="G20" s="240"/>
      <c r="H20" s="240"/>
      <c r="I20" s="28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31</v>
      </c>
      <c r="E22" s="33"/>
      <c r="F22" s="33"/>
      <c r="G22" s="33"/>
      <c r="H22" s="33"/>
      <c r="I22" s="28" t="s">
        <v>25</v>
      </c>
      <c r="J22" s="26" t="s">
        <v>32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33</v>
      </c>
      <c r="F23" s="33"/>
      <c r="G23" s="33"/>
      <c r="H23" s="33"/>
      <c r="I23" s="28" t="s">
        <v>28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35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28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37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45" t="s">
        <v>1</v>
      </c>
      <c r="F29" s="245"/>
      <c r="G29" s="245"/>
      <c r="H29" s="245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38</v>
      </c>
      <c r="E32" s="33"/>
      <c r="F32" s="33"/>
      <c r="G32" s="33"/>
      <c r="H32" s="33"/>
      <c r="I32" s="33"/>
      <c r="J32" s="72">
        <f>ROUND(J131,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40</v>
      </c>
      <c r="G34" s="33"/>
      <c r="H34" s="33"/>
      <c r="I34" s="37" t="s">
        <v>39</v>
      </c>
      <c r="J34" s="37" t="s">
        <v>41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42</v>
      </c>
      <c r="E35" s="28" t="s">
        <v>43</v>
      </c>
      <c r="F35" s="105">
        <f>ROUND((SUM(BE131:BE390)),  2)</f>
        <v>0</v>
      </c>
      <c r="G35" s="33"/>
      <c r="H35" s="33"/>
      <c r="I35" s="106">
        <v>0.21</v>
      </c>
      <c r="J35" s="105">
        <f>ROUND(((SUM(BE131:BE390))*I35),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44</v>
      </c>
      <c r="F36" s="105">
        <f>ROUND((SUM(BF131:BF390)),  2)</f>
        <v>0</v>
      </c>
      <c r="G36" s="33"/>
      <c r="H36" s="33"/>
      <c r="I36" s="106">
        <v>0.12</v>
      </c>
      <c r="J36" s="105">
        <f>ROUND(((SUM(BF131:BF390))*I36),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105">
        <f>ROUND((SUM(BG131:BG390)),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46</v>
      </c>
      <c r="F38" s="105">
        <f>ROUND((SUM(BH131:BH390)),  2)</f>
        <v>0</v>
      </c>
      <c r="G38" s="33"/>
      <c r="H38" s="33"/>
      <c r="I38" s="106">
        <v>0.12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47</v>
      </c>
      <c r="F39" s="105">
        <f>ROUND((SUM(BI131:BI390)),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48</v>
      </c>
      <c r="E41" s="61"/>
      <c r="F41" s="61"/>
      <c r="G41" s="109" t="s">
        <v>49</v>
      </c>
      <c r="H41" s="110" t="s">
        <v>50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53</v>
      </c>
      <c r="E61" s="36"/>
      <c r="F61" s="113" t="s">
        <v>54</v>
      </c>
      <c r="G61" s="46" t="s">
        <v>53</v>
      </c>
      <c r="H61" s="36"/>
      <c r="I61" s="36"/>
      <c r="J61" s="114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53</v>
      </c>
      <c r="E76" s="36"/>
      <c r="F76" s="113" t="s">
        <v>54</v>
      </c>
      <c r="G76" s="46" t="s">
        <v>53</v>
      </c>
      <c r="H76" s="36"/>
      <c r="I76" s="36"/>
      <c r="J76" s="114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57" t="str">
        <f>E7</f>
        <v>Atletický stadion  Město Albrechtice</v>
      </c>
      <c r="F85" s="258"/>
      <c r="G85" s="258"/>
      <c r="H85" s="258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105</v>
      </c>
      <c r="L86" s="21"/>
    </row>
    <row r="87" spans="1:31" s="2" customFormat="1" ht="16.5" customHeight="1">
      <c r="A87" s="33"/>
      <c r="B87" s="34"/>
      <c r="C87" s="33"/>
      <c r="D87" s="33"/>
      <c r="E87" s="257" t="s">
        <v>106</v>
      </c>
      <c r="F87" s="259"/>
      <c r="G87" s="259"/>
      <c r="H87" s="25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107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14" t="str">
        <f>E11</f>
        <v>1 - SO 01-1 a 2 Atletický ovál  s rovinkou</v>
      </c>
      <c r="F89" s="259"/>
      <c r="G89" s="259"/>
      <c r="H89" s="25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Albrechtice</v>
      </c>
      <c r="G91" s="33"/>
      <c r="H91" s="33"/>
      <c r="I91" s="28" t="s">
        <v>22</v>
      </c>
      <c r="J91" s="56" t="str">
        <f>IF(J14="","",J14)</f>
        <v>11. 11. 2025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24</v>
      </c>
      <c r="D93" s="33"/>
      <c r="E93" s="33"/>
      <c r="F93" s="26" t="str">
        <f>E17</f>
        <v>Město Albrechtice,nám. ČSA 27/10</v>
      </c>
      <c r="G93" s="33"/>
      <c r="H93" s="33"/>
      <c r="I93" s="28" t="s">
        <v>31</v>
      </c>
      <c r="J93" s="31" t="str">
        <f>E23</f>
        <v>Pitter design , s.r.o.Pardubice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28" t="s">
        <v>35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110</v>
      </c>
      <c r="D96" s="107"/>
      <c r="E96" s="107"/>
      <c r="F96" s="107"/>
      <c r="G96" s="107"/>
      <c r="H96" s="107"/>
      <c r="I96" s="107"/>
      <c r="J96" s="116" t="s">
        <v>111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112</v>
      </c>
      <c r="D98" s="33"/>
      <c r="E98" s="33"/>
      <c r="F98" s="33"/>
      <c r="G98" s="33"/>
      <c r="H98" s="33"/>
      <c r="I98" s="33"/>
      <c r="J98" s="72">
        <f>J131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113</v>
      </c>
    </row>
    <row r="99" spans="1:47" s="9" customFormat="1" ht="24.95" customHeight="1">
      <c r="B99" s="118"/>
      <c r="D99" s="119" t="s">
        <v>114</v>
      </c>
      <c r="E99" s="120"/>
      <c r="F99" s="120"/>
      <c r="G99" s="120"/>
      <c r="H99" s="120"/>
      <c r="I99" s="120"/>
      <c r="J99" s="121">
        <f>J132</f>
        <v>0</v>
      </c>
      <c r="L99" s="118"/>
    </row>
    <row r="100" spans="1:47" s="10" customFormat="1" ht="19.899999999999999" customHeight="1">
      <c r="B100" s="122"/>
      <c r="D100" s="123" t="s">
        <v>115</v>
      </c>
      <c r="E100" s="124"/>
      <c r="F100" s="124"/>
      <c r="G100" s="124"/>
      <c r="H100" s="124"/>
      <c r="I100" s="124"/>
      <c r="J100" s="125">
        <f>J133</f>
        <v>0</v>
      </c>
      <c r="L100" s="122"/>
    </row>
    <row r="101" spans="1:47" s="10" customFormat="1" ht="19.899999999999999" customHeight="1">
      <c r="B101" s="122"/>
      <c r="D101" s="123" t="s">
        <v>116</v>
      </c>
      <c r="E101" s="124"/>
      <c r="F101" s="124"/>
      <c r="G101" s="124"/>
      <c r="H101" s="124"/>
      <c r="I101" s="124"/>
      <c r="J101" s="125">
        <f>J273</f>
        <v>0</v>
      </c>
      <c r="L101" s="122"/>
    </row>
    <row r="102" spans="1:47" s="10" customFormat="1" ht="19.899999999999999" customHeight="1">
      <c r="B102" s="122"/>
      <c r="D102" s="123" t="s">
        <v>117</v>
      </c>
      <c r="E102" s="124"/>
      <c r="F102" s="124"/>
      <c r="G102" s="124"/>
      <c r="H102" s="124"/>
      <c r="I102" s="124"/>
      <c r="J102" s="125">
        <f>J306</f>
        <v>0</v>
      </c>
      <c r="L102" s="122"/>
    </row>
    <row r="103" spans="1:47" s="10" customFormat="1" ht="19.899999999999999" customHeight="1">
      <c r="B103" s="122"/>
      <c r="D103" s="123" t="s">
        <v>118</v>
      </c>
      <c r="E103" s="124"/>
      <c r="F103" s="124"/>
      <c r="G103" s="124"/>
      <c r="H103" s="124"/>
      <c r="I103" s="124"/>
      <c r="J103" s="125">
        <f>J311</f>
        <v>0</v>
      </c>
      <c r="L103" s="122"/>
    </row>
    <row r="104" spans="1:47" s="10" customFormat="1" ht="19.899999999999999" customHeight="1">
      <c r="B104" s="122"/>
      <c r="D104" s="123" t="s">
        <v>119</v>
      </c>
      <c r="E104" s="124"/>
      <c r="F104" s="124"/>
      <c r="G104" s="124"/>
      <c r="H104" s="124"/>
      <c r="I104" s="124"/>
      <c r="J104" s="125">
        <f>J334</f>
        <v>0</v>
      </c>
      <c r="L104" s="122"/>
    </row>
    <row r="105" spans="1:47" s="10" customFormat="1" ht="19.899999999999999" customHeight="1">
      <c r="B105" s="122"/>
      <c r="D105" s="123" t="s">
        <v>120</v>
      </c>
      <c r="E105" s="124"/>
      <c r="F105" s="124"/>
      <c r="G105" s="124"/>
      <c r="H105" s="124"/>
      <c r="I105" s="124"/>
      <c r="J105" s="125">
        <f>J337</f>
        <v>0</v>
      </c>
      <c r="L105" s="122"/>
    </row>
    <row r="106" spans="1:47" s="10" customFormat="1" ht="19.899999999999999" customHeight="1">
      <c r="B106" s="122"/>
      <c r="D106" s="123" t="s">
        <v>121</v>
      </c>
      <c r="E106" s="124"/>
      <c r="F106" s="124"/>
      <c r="G106" s="124"/>
      <c r="H106" s="124"/>
      <c r="I106" s="124"/>
      <c r="J106" s="125">
        <f>J375</f>
        <v>0</v>
      </c>
      <c r="L106" s="122"/>
    </row>
    <row r="107" spans="1:47" s="9" customFormat="1" ht="24.95" customHeight="1">
      <c r="B107" s="118"/>
      <c r="D107" s="119" t="s">
        <v>122</v>
      </c>
      <c r="E107" s="120"/>
      <c r="F107" s="120"/>
      <c r="G107" s="120"/>
      <c r="H107" s="120"/>
      <c r="I107" s="120"/>
      <c r="J107" s="121">
        <f>J377</f>
        <v>0</v>
      </c>
      <c r="L107" s="118"/>
    </row>
    <row r="108" spans="1:47" s="10" customFormat="1" ht="19.899999999999999" customHeight="1">
      <c r="B108" s="122"/>
      <c r="D108" s="123" t="s">
        <v>123</v>
      </c>
      <c r="E108" s="124"/>
      <c r="F108" s="124"/>
      <c r="G108" s="124"/>
      <c r="H108" s="124"/>
      <c r="I108" s="124"/>
      <c r="J108" s="125">
        <f>J378</f>
        <v>0</v>
      </c>
      <c r="L108" s="122"/>
    </row>
    <row r="109" spans="1:47" s="9" customFormat="1" ht="24.95" customHeight="1">
      <c r="B109" s="118"/>
      <c r="D109" s="119" t="s">
        <v>124</v>
      </c>
      <c r="E109" s="120"/>
      <c r="F109" s="120"/>
      <c r="G109" s="120"/>
      <c r="H109" s="120"/>
      <c r="I109" s="120"/>
      <c r="J109" s="121">
        <f>J384</f>
        <v>0</v>
      </c>
      <c r="L109" s="118"/>
    </row>
    <row r="110" spans="1:47" s="2" customFormat="1" ht="21.75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5" spans="1:31" s="2" customFormat="1" ht="6.95" customHeight="1">
      <c r="A115" s="33"/>
      <c r="B115" s="50"/>
      <c r="C115" s="51"/>
      <c r="D115" s="51"/>
      <c r="E115" s="51"/>
      <c r="F115" s="51"/>
      <c r="G115" s="51"/>
      <c r="H115" s="51"/>
      <c r="I115" s="51"/>
      <c r="J115" s="51"/>
      <c r="K115" s="51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24.95" customHeight="1">
      <c r="A116" s="33"/>
      <c r="B116" s="34"/>
      <c r="C116" s="22" t="s">
        <v>125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12" customHeight="1">
      <c r="A118" s="33"/>
      <c r="B118" s="34"/>
      <c r="C118" s="28" t="s">
        <v>16</v>
      </c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6.5" customHeight="1">
      <c r="A119" s="33"/>
      <c r="B119" s="34"/>
      <c r="C119" s="33"/>
      <c r="D119" s="33"/>
      <c r="E119" s="257" t="str">
        <f>E7</f>
        <v>Atletický stadion  Město Albrechtice</v>
      </c>
      <c r="F119" s="258"/>
      <c r="G119" s="258"/>
      <c r="H119" s="258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1" customFormat="1" ht="12" customHeight="1">
      <c r="B120" s="21"/>
      <c r="C120" s="28" t="s">
        <v>105</v>
      </c>
      <c r="L120" s="21"/>
    </row>
    <row r="121" spans="1:31" s="2" customFormat="1" ht="16.5" customHeight="1">
      <c r="A121" s="33"/>
      <c r="B121" s="34"/>
      <c r="C121" s="33"/>
      <c r="D121" s="33"/>
      <c r="E121" s="257" t="s">
        <v>106</v>
      </c>
      <c r="F121" s="259"/>
      <c r="G121" s="259"/>
      <c r="H121" s="259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>
      <c r="A122" s="33"/>
      <c r="B122" s="34"/>
      <c r="C122" s="28" t="s">
        <v>107</v>
      </c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6.5" customHeight="1">
      <c r="A123" s="33"/>
      <c r="B123" s="34"/>
      <c r="C123" s="33"/>
      <c r="D123" s="33"/>
      <c r="E123" s="214" t="str">
        <f>E11</f>
        <v>1 - SO 01-1 a 2 Atletický ovál  s rovinkou</v>
      </c>
      <c r="F123" s="259"/>
      <c r="G123" s="259"/>
      <c r="H123" s="259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20</v>
      </c>
      <c r="D125" s="33"/>
      <c r="E125" s="33"/>
      <c r="F125" s="26" t="str">
        <f>F14</f>
        <v>Albrechtice</v>
      </c>
      <c r="G125" s="33"/>
      <c r="H125" s="33"/>
      <c r="I125" s="28" t="s">
        <v>22</v>
      </c>
      <c r="J125" s="56" t="str">
        <f>IF(J14="","",J14)</f>
        <v>11. 11. 2025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>
      <c r="A126" s="33"/>
      <c r="B126" s="34"/>
      <c r="C126" s="33"/>
      <c r="D126" s="33"/>
      <c r="E126" s="33"/>
      <c r="F126" s="33"/>
      <c r="G126" s="33"/>
      <c r="H126" s="3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25.7" customHeight="1">
      <c r="A127" s="33"/>
      <c r="B127" s="34"/>
      <c r="C127" s="28" t="s">
        <v>24</v>
      </c>
      <c r="D127" s="33"/>
      <c r="E127" s="33"/>
      <c r="F127" s="26" t="str">
        <f>E17</f>
        <v>Město Albrechtice,nám. ČSA 27/10</v>
      </c>
      <c r="G127" s="33"/>
      <c r="H127" s="33"/>
      <c r="I127" s="28" t="s">
        <v>31</v>
      </c>
      <c r="J127" s="31" t="str">
        <f>E23</f>
        <v>Pitter design , s.r.o.Pardubice</v>
      </c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2" customHeight="1">
      <c r="A128" s="33"/>
      <c r="B128" s="34"/>
      <c r="C128" s="28" t="s">
        <v>29</v>
      </c>
      <c r="D128" s="33"/>
      <c r="E128" s="33"/>
      <c r="F128" s="26" t="str">
        <f>IF(E20="","",E20)</f>
        <v>Vyplň údaj</v>
      </c>
      <c r="G128" s="33"/>
      <c r="H128" s="33"/>
      <c r="I128" s="28" t="s">
        <v>35</v>
      </c>
      <c r="J128" s="31" t="str">
        <f>E26</f>
        <v xml:space="preserve"> 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0.35" customHeight="1">
      <c r="A129" s="33"/>
      <c r="B129" s="34"/>
      <c r="C129" s="33"/>
      <c r="D129" s="33"/>
      <c r="E129" s="33"/>
      <c r="F129" s="33"/>
      <c r="G129" s="33"/>
      <c r="H129" s="33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11" customFormat="1" ht="29.25" customHeight="1">
      <c r="A130" s="126"/>
      <c r="B130" s="127"/>
      <c r="C130" s="128" t="s">
        <v>126</v>
      </c>
      <c r="D130" s="129" t="s">
        <v>63</v>
      </c>
      <c r="E130" s="129" t="s">
        <v>59</v>
      </c>
      <c r="F130" s="129" t="s">
        <v>60</v>
      </c>
      <c r="G130" s="129" t="s">
        <v>127</v>
      </c>
      <c r="H130" s="129" t="s">
        <v>128</v>
      </c>
      <c r="I130" s="129" t="s">
        <v>129</v>
      </c>
      <c r="J130" s="129" t="s">
        <v>111</v>
      </c>
      <c r="K130" s="130" t="s">
        <v>130</v>
      </c>
      <c r="L130" s="131"/>
      <c r="M130" s="63" t="s">
        <v>1</v>
      </c>
      <c r="N130" s="64" t="s">
        <v>42</v>
      </c>
      <c r="O130" s="64" t="s">
        <v>131</v>
      </c>
      <c r="P130" s="64" t="s">
        <v>132</v>
      </c>
      <c r="Q130" s="64" t="s">
        <v>133</v>
      </c>
      <c r="R130" s="64" t="s">
        <v>134</v>
      </c>
      <c r="S130" s="64" t="s">
        <v>135</v>
      </c>
      <c r="T130" s="65" t="s">
        <v>136</v>
      </c>
      <c r="U130" s="126"/>
      <c r="V130" s="126"/>
      <c r="W130" s="126"/>
      <c r="X130" s="126"/>
      <c r="Y130" s="126"/>
      <c r="Z130" s="126"/>
      <c r="AA130" s="126"/>
      <c r="AB130" s="126"/>
      <c r="AC130" s="126"/>
      <c r="AD130" s="126"/>
      <c r="AE130" s="126"/>
    </row>
    <row r="131" spans="1:65" s="2" customFormat="1" ht="22.9" customHeight="1">
      <c r="A131" s="33"/>
      <c r="B131" s="34"/>
      <c r="C131" s="70" t="s">
        <v>137</v>
      </c>
      <c r="D131" s="33"/>
      <c r="E131" s="33"/>
      <c r="F131" s="33"/>
      <c r="G131" s="33"/>
      <c r="H131" s="33"/>
      <c r="I131" s="33"/>
      <c r="J131" s="132">
        <f>BK131</f>
        <v>0</v>
      </c>
      <c r="K131" s="33"/>
      <c r="L131" s="34"/>
      <c r="M131" s="66"/>
      <c r="N131" s="57"/>
      <c r="O131" s="67"/>
      <c r="P131" s="133">
        <f>P132+P377+P384</f>
        <v>0</v>
      </c>
      <c r="Q131" s="67"/>
      <c r="R131" s="133">
        <f>R132+R377+R384</f>
        <v>1388.3854124600002</v>
      </c>
      <c r="S131" s="67"/>
      <c r="T131" s="134">
        <f>T132+T377+T384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77</v>
      </c>
      <c r="AU131" s="18" t="s">
        <v>113</v>
      </c>
      <c r="BK131" s="135">
        <f>BK132+BK377+BK384</f>
        <v>0</v>
      </c>
    </row>
    <row r="132" spans="1:65" s="12" customFormat="1" ht="25.9" customHeight="1">
      <c r="B132" s="136"/>
      <c r="D132" s="137" t="s">
        <v>77</v>
      </c>
      <c r="E132" s="138" t="s">
        <v>138</v>
      </c>
      <c r="F132" s="138" t="s">
        <v>139</v>
      </c>
      <c r="I132" s="139"/>
      <c r="J132" s="140">
        <f>BK132</f>
        <v>0</v>
      </c>
      <c r="L132" s="136"/>
      <c r="M132" s="141"/>
      <c r="N132" s="142"/>
      <c r="O132" s="142"/>
      <c r="P132" s="143">
        <f>P133+P273+P306+P311+P334+P337+P375</f>
        <v>0</v>
      </c>
      <c r="Q132" s="142"/>
      <c r="R132" s="143">
        <f>R133+R273+R306+R311+R334+R337+R375</f>
        <v>1388.0814124600001</v>
      </c>
      <c r="S132" s="142"/>
      <c r="T132" s="144">
        <f>T133+T273+T306+T311+T334+T337+T375</f>
        <v>0</v>
      </c>
      <c r="AR132" s="137" t="s">
        <v>85</v>
      </c>
      <c r="AT132" s="145" t="s">
        <v>77</v>
      </c>
      <c r="AU132" s="145" t="s">
        <v>78</v>
      </c>
      <c r="AY132" s="137" t="s">
        <v>140</v>
      </c>
      <c r="BK132" s="146">
        <f>BK133+BK273+BK306+BK311+BK334+BK337+BK375</f>
        <v>0</v>
      </c>
    </row>
    <row r="133" spans="1:65" s="12" customFormat="1" ht="22.9" customHeight="1">
      <c r="B133" s="136"/>
      <c r="D133" s="137" t="s">
        <v>77</v>
      </c>
      <c r="E133" s="147" t="s">
        <v>85</v>
      </c>
      <c r="F133" s="147" t="s">
        <v>141</v>
      </c>
      <c r="I133" s="139"/>
      <c r="J133" s="148">
        <f>BK133</f>
        <v>0</v>
      </c>
      <c r="L133" s="136"/>
      <c r="M133" s="141"/>
      <c r="N133" s="142"/>
      <c r="O133" s="142"/>
      <c r="P133" s="143">
        <f>SUM(P134:P272)</f>
        <v>0</v>
      </c>
      <c r="Q133" s="142"/>
      <c r="R133" s="143">
        <f>SUM(R134:R272)</f>
        <v>428.90389300000004</v>
      </c>
      <c r="S133" s="142"/>
      <c r="T133" s="144">
        <f>SUM(T134:T272)</f>
        <v>0</v>
      </c>
      <c r="AR133" s="137" t="s">
        <v>85</v>
      </c>
      <c r="AT133" s="145" t="s">
        <v>77</v>
      </c>
      <c r="AU133" s="145" t="s">
        <v>85</v>
      </c>
      <c r="AY133" s="137" t="s">
        <v>140</v>
      </c>
      <c r="BK133" s="146">
        <f>SUM(BK134:BK272)</f>
        <v>0</v>
      </c>
    </row>
    <row r="134" spans="1:65" s="2" customFormat="1" ht="24.2" customHeight="1">
      <c r="A134" s="33"/>
      <c r="B134" s="149"/>
      <c r="C134" s="150" t="s">
        <v>85</v>
      </c>
      <c r="D134" s="150" t="s">
        <v>142</v>
      </c>
      <c r="E134" s="151" t="s">
        <v>143</v>
      </c>
      <c r="F134" s="152" t="s">
        <v>144</v>
      </c>
      <c r="G134" s="153" t="s">
        <v>145</v>
      </c>
      <c r="H134" s="154">
        <v>4340.4380000000001</v>
      </c>
      <c r="I134" s="155"/>
      <c r="J134" s="156">
        <f>ROUND(I134*H134,2)</f>
        <v>0</v>
      </c>
      <c r="K134" s="152" t="s">
        <v>146</v>
      </c>
      <c r="L134" s="34"/>
      <c r="M134" s="157" t="s">
        <v>1</v>
      </c>
      <c r="N134" s="158" t="s">
        <v>43</v>
      </c>
      <c r="O134" s="59"/>
      <c r="P134" s="159">
        <f>O134*H134</f>
        <v>0</v>
      </c>
      <c r="Q134" s="159">
        <v>0</v>
      </c>
      <c r="R134" s="159">
        <f>Q134*H134</f>
        <v>0</v>
      </c>
      <c r="S134" s="159">
        <v>0</v>
      </c>
      <c r="T134" s="16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1" t="s">
        <v>95</v>
      </c>
      <c r="AT134" s="161" t="s">
        <v>142</v>
      </c>
      <c r="AU134" s="161" t="s">
        <v>87</v>
      </c>
      <c r="AY134" s="18" t="s">
        <v>140</v>
      </c>
      <c r="BE134" s="162">
        <f>IF(N134="základní",J134,0)</f>
        <v>0</v>
      </c>
      <c r="BF134" s="162">
        <f>IF(N134="snížená",J134,0)</f>
        <v>0</v>
      </c>
      <c r="BG134" s="162">
        <f>IF(N134="zákl. přenesená",J134,0)</f>
        <v>0</v>
      </c>
      <c r="BH134" s="162">
        <f>IF(N134="sníž. přenesená",J134,0)</f>
        <v>0</v>
      </c>
      <c r="BI134" s="162">
        <f>IF(N134="nulová",J134,0)</f>
        <v>0</v>
      </c>
      <c r="BJ134" s="18" t="s">
        <v>85</v>
      </c>
      <c r="BK134" s="162">
        <f>ROUND(I134*H134,2)</f>
        <v>0</v>
      </c>
      <c r="BL134" s="18" t="s">
        <v>95</v>
      </c>
      <c r="BM134" s="161" t="s">
        <v>147</v>
      </c>
    </row>
    <row r="135" spans="1:65" s="13" customFormat="1" ht="11.25">
      <c r="B135" s="163"/>
      <c r="D135" s="164" t="s">
        <v>148</v>
      </c>
      <c r="E135" s="165" t="s">
        <v>1</v>
      </c>
      <c r="F135" s="166" t="s">
        <v>149</v>
      </c>
      <c r="H135" s="165" t="s">
        <v>1</v>
      </c>
      <c r="I135" s="167"/>
      <c r="L135" s="163"/>
      <c r="M135" s="168"/>
      <c r="N135" s="169"/>
      <c r="O135" s="169"/>
      <c r="P135" s="169"/>
      <c r="Q135" s="169"/>
      <c r="R135" s="169"/>
      <c r="S135" s="169"/>
      <c r="T135" s="170"/>
      <c r="AT135" s="165" t="s">
        <v>148</v>
      </c>
      <c r="AU135" s="165" t="s">
        <v>87</v>
      </c>
      <c r="AV135" s="13" t="s">
        <v>85</v>
      </c>
      <c r="AW135" s="13" t="s">
        <v>34</v>
      </c>
      <c r="AX135" s="13" t="s">
        <v>78</v>
      </c>
      <c r="AY135" s="165" t="s">
        <v>140</v>
      </c>
    </row>
    <row r="136" spans="1:65" s="14" customFormat="1" ht="11.25">
      <c r="B136" s="171"/>
      <c r="D136" s="164" t="s">
        <v>148</v>
      </c>
      <c r="E136" s="172" t="s">
        <v>1</v>
      </c>
      <c r="F136" s="173" t="s">
        <v>150</v>
      </c>
      <c r="H136" s="174">
        <v>1928.85</v>
      </c>
      <c r="I136" s="175"/>
      <c r="L136" s="171"/>
      <c r="M136" s="176"/>
      <c r="N136" s="177"/>
      <c r="O136" s="177"/>
      <c r="P136" s="177"/>
      <c r="Q136" s="177"/>
      <c r="R136" s="177"/>
      <c r="S136" s="177"/>
      <c r="T136" s="178"/>
      <c r="AT136" s="172" t="s">
        <v>148</v>
      </c>
      <c r="AU136" s="172" t="s">
        <v>87</v>
      </c>
      <c r="AV136" s="14" t="s">
        <v>87</v>
      </c>
      <c r="AW136" s="14" t="s">
        <v>34</v>
      </c>
      <c r="AX136" s="14" t="s">
        <v>78</v>
      </c>
      <c r="AY136" s="172" t="s">
        <v>140</v>
      </c>
    </row>
    <row r="137" spans="1:65" s="14" customFormat="1" ht="11.25">
      <c r="B137" s="171"/>
      <c r="D137" s="164" t="s">
        <v>148</v>
      </c>
      <c r="E137" s="172" t="s">
        <v>1</v>
      </c>
      <c r="F137" s="173" t="s">
        <v>151</v>
      </c>
      <c r="H137" s="174">
        <v>1719.338</v>
      </c>
      <c r="I137" s="175"/>
      <c r="L137" s="171"/>
      <c r="M137" s="176"/>
      <c r="N137" s="177"/>
      <c r="O137" s="177"/>
      <c r="P137" s="177"/>
      <c r="Q137" s="177"/>
      <c r="R137" s="177"/>
      <c r="S137" s="177"/>
      <c r="T137" s="178"/>
      <c r="AT137" s="172" t="s">
        <v>148</v>
      </c>
      <c r="AU137" s="172" t="s">
        <v>87</v>
      </c>
      <c r="AV137" s="14" t="s">
        <v>87</v>
      </c>
      <c r="AW137" s="14" t="s">
        <v>34</v>
      </c>
      <c r="AX137" s="14" t="s">
        <v>78</v>
      </c>
      <c r="AY137" s="172" t="s">
        <v>140</v>
      </c>
    </row>
    <row r="138" spans="1:65" s="14" customFormat="1" ht="11.25">
      <c r="B138" s="171"/>
      <c r="D138" s="164" t="s">
        <v>148</v>
      </c>
      <c r="E138" s="172" t="s">
        <v>1</v>
      </c>
      <c r="F138" s="173" t="s">
        <v>152</v>
      </c>
      <c r="H138" s="174">
        <v>150</v>
      </c>
      <c r="I138" s="175"/>
      <c r="L138" s="171"/>
      <c r="M138" s="176"/>
      <c r="N138" s="177"/>
      <c r="O138" s="177"/>
      <c r="P138" s="177"/>
      <c r="Q138" s="177"/>
      <c r="R138" s="177"/>
      <c r="S138" s="177"/>
      <c r="T138" s="178"/>
      <c r="AT138" s="172" t="s">
        <v>148</v>
      </c>
      <c r="AU138" s="172" t="s">
        <v>87</v>
      </c>
      <c r="AV138" s="14" t="s">
        <v>87</v>
      </c>
      <c r="AW138" s="14" t="s">
        <v>34</v>
      </c>
      <c r="AX138" s="14" t="s">
        <v>78</v>
      </c>
      <c r="AY138" s="172" t="s">
        <v>140</v>
      </c>
    </row>
    <row r="139" spans="1:65" s="14" customFormat="1" ht="11.25">
      <c r="B139" s="171"/>
      <c r="D139" s="164" t="s">
        <v>148</v>
      </c>
      <c r="E139" s="172" t="s">
        <v>1</v>
      </c>
      <c r="F139" s="173" t="s">
        <v>153</v>
      </c>
      <c r="H139" s="174">
        <v>112.5</v>
      </c>
      <c r="I139" s="175"/>
      <c r="L139" s="171"/>
      <c r="M139" s="176"/>
      <c r="N139" s="177"/>
      <c r="O139" s="177"/>
      <c r="P139" s="177"/>
      <c r="Q139" s="177"/>
      <c r="R139" s="177"/>
      <c r="S139" s="177"/>
      <c r="T139" s="178"/>
      <c r="AT139" s="172" t="s">
        <v>148</v>
      </c>
      <c r="AU139" s="172" t="s">
        <v>87</v>
      </c>
      <c r="AV139" s="14" t="s">
        <v>87</v>
      </c>
      <c r="AW139" s="14" t="s">
        <v>34</v>
      </c>
      <c r="AX139" s="14" t="s">
        <v>78</v>
      </c>
      <c r="AY139" s="172" t="s">
        <v>140</v>
      </c>
    </row>
    <row r="140" spans="1:65" s="13" customFormat="1" ht="11.25">
      <c r="B140" s="163"/>
      <c r="D140" s="164" t="s">
        <v>148</v>
      </c>
      <c r="E140" s="165" t="s">
        <v>1</v>
      </c>
      <c r="F140" s="166" t="s">
        <v>154</v>
      </c>
      <c r="H140" s="165" t="s">
        <v>1</v>
      </c>
      <c r="I140" s="167"/>
      <c r="L140" s="163"/>
      <c r="M140" s="168"/>
      <c r="N140" s="169"/>
      <c r="O140" s="169"/>
      <c r="P140" s="169"/>
      <c r="Q140" s="169"/>
      <c r="R140" s="169"/>
      <c r="S140" s="169"/>
      <c r="T140" s="170"/>
      <c r="AT140" s="165" t="s">
        <v>148</v>
      </c>
      <c r="AU140" s="165" t="s">
        <v>87</v>
      </c>
      <c r="AV140" s="13" t="s">
        <v>85</v>
      </c>
      <c r="AW140" s="13" t="s">
        <v>34</v>
      </c>
      <c r="AX140" s="13" t="s">
        <v>78</v>
      </c>
      <c r="AY140" s="165" t="s">
        <v>140</v>
      </c>
    </row>
    <row r="141" spans="1:65" s="14" customFormat="1" ht="11.25">
      <c r="B141" s="171"/>
      <c r="D141" s="164" t="s">
        <v>148</v>
      </c>
      <c r="E141" s="172" t="s">
        <v>1</v>
      </c>
      <c r="F141" s="173" t="s">
        <v>155</v>
      </c>
      <c r="H141" s="174">
        <v>32</v>
      </c>
      <c r="I141" s="175"/>
      <c r="L141" s="171"/>
      <c r="M141" s="176"/>
      <c r="N141" s="177"/>
      <c r="O141" s="177"/>
      <c r="P141" s="177"/>
      <c r="Q141" s="177"/>
      <c r="R141" s="177"/>
      <c r="S141" s="177"/>
      <c r="T141" s="178"/>
      <c r="AT141" s="172" t="s">
        <v>148</v>
      </c>
      <c r="AU141" s="172" t="s">
        <v>87</v>
      </c>
      <c r="AV141" s="14" t="s">
        <v>87</v>
      </c>
      <c r="AW141" s="14" t="s">
        <v>34</v>
      </c>
      <c r="AX141" s="14" t="s">
        <v>78</v>
      </c>
      <c r="AY141" s="172" t="s">
        <v>140</v>
      </c>
    </row>
    <row r="142" spans="1:65" s="14" customFormat="1" ht="11.25">
      <c r="B142" s="171"/>
      <c r="D142" s="164" t="s">
        <v>148</v>
      </c>
      <c r="E142" s="172" t="s">
        <v>1</v>
      </c>
      <c r="F142" s="173" t="s">
        <v>156</v>
      </c>
      <c r="H142" s="174">
        <v>40</v>
      </c>
      <c r="I142" s="175"/>
      <c r="L142" s="171"/>
      <c r="M142" s="176"/>
      <c r="N142" s="177"/>
      <c r="O142" s="177"/>
      <c r="P142" s="177"/>
      <c r="Q142" s="177"/>
      <c r="R142" s="177"/>
      <c r="S142" s="177"/>
      <c r="T142" s="178"/>
      <c r="AT142" s="172" t="s">
        <v>148</v>
      </c>
      <c r="AU142" s="172" t="s">
        <v>87</v>
      </c>
      <c r="AV142" s="14" t="s">
        <v>87</v>
      </c>
      <c r="AW142" s="14" t="s">
        <v>34</v>
      </c>
      <c r="AX142" s="14" t="s">
        <v>78</v>
      </c>
      <c r="AY142" s="172" t="s">
        <v>140</v>
      </c>
    </row>
    <row r="143" spans="1:65" s="13" customFormat="1" ht="11.25">
      <c r="B143" s="163"/>
      <c r="D143" s="164" t="s">
        <v>148</v>
      </c>
      <c r="E143" s="165" t="s">
        <v>1</v>
      </c>
      <c r="F143" s="166" t="s">
        <v>157</v>
      </c>
      <c r="H143" s="165" t="s">
        <v>1</v>
      </c>
      <c r="I143" s="167"/>
      <c r="L143" s="163"/>
      <c r="M143" s="168"/>
      <c r="N143" s="169"/>
      <c r="O143" s="169"/>
      <c r="P143" s="169"/>
      <c r="Q143" s="169"/>
      <c r="R143" s="169"/>
      <c r="S143" s="169"/>
      <c r="T143" s="170"/>
      <c r="AT143" s="165" t="s">
        <v>148</v>
      </c>
      <c r="AU143" s="165" t="s">
        <v>87</v>
      </c>
      <c r="AV143" s="13" t="s">
        <v>85</v>
      </c>
      <c r="AW143" s="13" t="s">
        <v>34</v>
      </c>
      <c r="AX143" s="13" t="s">
        <v>78</v>
      </c>
      <c r="AY143" s="165" t="s">
        <v>140</v>
      </c>
    </row>
    <row r="144" spans="1:65" s="14" customFormat="1" ht="11.25">
      <c r="B144" s="171"/>
      <c r="D144" s="164" t="s">
        <v>148</v>
      </c>
      <c r="E144" s="172" t="s">
        <v>1</v>
      </c>
      <c r="F144" s="173" t="s">
        <v>158</v>
      </c>
      <c r="H144" s="174">
        <v>357.75</v>
      </c>
      <c r="I144" s="175"/>
      <c r="L144" s="171"/>
      <c r="M144" s="176"/>
      <c r="N144" s="177"/>
      <c r="O144" s="177"/>
      <c r="P144" s="177"/>
      <c r="Q144" s="177"/>
      <c r="R144" s="177"/>
      <c r="S144" s="177"/>
      <c r="T144" s="178"/>
      <c r="AT144" s="172" t="s">
        <v>148</v>
      </c>
      <c r="AU144" s="172" t="s">
        <v>87</v>
      </c>
      <c r="AV144" s="14" t="s">
        <v>87</v>
      </c>
      <c r="AW144" s="14" t="s">
        <v>34</v>
      </c>
      <c r="AX144" s="14" t="s">
        <v>78</v>
      </c>
      <c r="AY144" s="172" t="s">
        <v>140</v>
      </c>
    </row>
    <row r="145" spans="1:65" s="15" customFormat="1" ht="11.25">
      <c r="B145" s="179"/>
      <c r="D145" s="164" t="s">
        <v>148</v>
      </c>
      <c r="E145" s="180" t="s">
        <v>1</v>
      </c>
      <c r="F145" s="181" t="s">
        <v>159</v>
      </c>
      <c r="H145" s="182">
        <v>4340.4380000000001</v>
      </c>
      <c r="I145" s="183"/>
      <c r="L145" s="179"/>
      <c r="M145" s="184"/>
      <c r="N145" s="185"/>
      <c r="O145" s="185"/>
      <c r="P145" s="185"/>
      <c r="Q145" s="185"/>
      <c r="R145" s="185"/>
      <c r="S145" s="185"/>
      <c r="T145" s="186"/>
      <c r="AT145" s="180" t="s">
        <v>148</v>
      </c>
      <c r="AU145" s="180" t="s">
        <v>87</v>
      </c>
      <c r="AV145" s="15" t="s">
        <v>95</v>
      </c>
      <c r="AW145" s="15" t="s">
        <v>34</v>
      </c>
      <c r="AX145" s="15" t="s">
        <v>85</v>
      </c>
      <c r="AY145" s="180" t="s">
        <v>140</v>
      </c>
    </row>
    <row r="146" spans="1:65" s="2" customFormat="1" ht="24.2" customHeight="1">
      <c r="A146" s="33"/>
      <c r="B146" s="149"/>
      <c r="C146" s="150" t="s">
        <v>87</v>
      </c>
      <c r="D146" s="150" t="s">
        <v>142</v>
      </c>
      <c r="E146" s="151" t="s">
        <v>160</v>
      </c>
      <c r="F146" s="152" t="s">
        <v>161</v>
      </c>
      <c r="G146" s="153" t="s">
        <v>145</v>
      </c>
      <c r="H146" s="154">
        <v>4340.4380000000001</v>
      </c>
      <c r="I146" s="155"/>
      <c r="J146" s="156">
        <f>ROUND(I146*H146,2)</f>
        <v>0</v>
      </c>
      <c r="K146" s="152" t="s">
        <v>146</v>
      </c>
      <c r="L146" s="34"/>
      <c r="M146" s="157" t="s">
        <v>1</v>
      </c>
      <c r="N146" s="158" t="s">
        <v>43</v>
      </c>
      <c r="O146" s="59"/>
      <c r="P146" s="159">
        <f>O146*H146</f>
        <v>0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1" t="s">
        <v>95</v>
      </c>
      <c r="AT146" s="161" t="s">
        <v>142</v>
      </c>
      <c r="AU146" s="161" t="s">
        <v>87</v>
      </c>
      <c r="AY146" s="18" t="s">
        <v>140</v>
      </c>
      <c r="BE146" s="162">
        <f>IF(N146="základní",J146,0)</f>
        <v>0</v>
      </c>
      <c r="BF146" s="162">
        <f>IF(N146="snížená",J146,0)</f>
        <v>0</v>
      </c>
      <c r="BG146" s="162">
        <f>IF(N146="zákl. přenesená",J146,0)</f>
        <v>0</v>
      </c>
      <c r="BH146" s="162">
        <f>IF(N146="sníž. přenesená",J146,0)</f>
        <v>0</v>
      </c>
      <c r="BI146" s="162">
        <f>IF(N146="nulová",J146,0)</f>
        <v>0</v>
      </c>
      <c r="BJ146" s="18" t="s">
        <v>85</v>
      </c>
      <c r="BK146" s="162">
        <f>ROUND(I146*H146,2)</f>
        <v>0</v>
      </c>
      <c r="BL146" s="18" t="s">
        <v>95</v>
      </c>
      <c r="BM146" s="161" t="s">
        <v>162</v>
      </c>
    </row>
    <row r="147" spans="1:65" s="14" customFormat="1" ht="11.25">
      <c r="B147" s="171"/>
      <c r="D147" s="164" t="s">
        <v>148</v>
      </c>
      <c r="E147" s="172" t="s">
        <v>1</v>
      </c>
      <c r="F147" s="173" t="s">
        <v>163</v>
      </c>
      <c r="H147" s="174">
        <v>4340.4380000000001</v>
      </c>
      <c r="I147" s="175"/>
      <c r="L147" s="171"/>
      <c r="M147" s="176"/>
      <c r="N147" s="177"/>
      <c r="O147" s="177"/>
      <c r="P147" s="177"/>
      <c r="Q147" s="177"/>
      <c r="R147" s="177"/>
      <c r="S147" s="177"/>
      <c r="T147" s="178"/>
      <c r="AT147" s="172" t="s">
        <v>148</v>
      </c>
      <c r="AU147" s="172" t="s">
        <v>87</v>
      </c>
      <c r="AV147" s="14" t="s">
        <v>87</v>
      </c>
      <c r="AW147" s="14" t="s">
        <v>34</v>
      </c>
      <c r="AX147" s="14" t="s">
        <v>85</v>
      </c>
      <c r="AY147" s="172" t="s">
        <v>140</v>
      </c>
    </row>
    <row r="148" spans="1:65" s="2" customFormat="1" ht="24.2" customHeight="1">
      <c r="A148" s="33"/>
      <c r="B148" s="149"/>
      <c r="C148" s="150" t="s">
        <v>92</v>
      </c>
      <c r="D148" s="150" t="s">
        <v>142</v>
      </c>
      <c r="E148" s="151" t="s">
        <v>164</v>
      </c>
      <c r="F148" s="152" t="s">
        <v>165</v>
      </c>
      <c r="G148" s="153" t="s">
        <v>166</v>
      </c>
      <c r="H148" s="154">
        <v>51</v>
      </c>
      <c r="I148" s="155"/>
      <c r="J148" s="156">
        <f>ROUND(I148*H148,2)</f>
        <v>0</v>
      </c>
      <c r="K148" s="152" t="s">
        <v>146</v>
      </c>
      <c r="L148" s="34"/>
      <c r="M148" s="157" t="s">
        <v>1</v>
      </c>
      <c r="N148" s="158" t="s">
        <v>43</v>
      </c>
      <c r="O148" s="59"/>
      <c r="P148" s="159">
        <f>O148*H148</f>
        <v>0</v>
      </c>
      <c r="Q148" s="159">
        <v>0</v>
      </c>
      <c r="R148" s="159">
        <f>Q148*H148</f>
        <v>0</v>
      </c>
      <c r="S148" s="159">
        <v>0</v>
      </c>
      <c r="T148" s="16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1" t="s">
        <v>95</v>
      </c>
      <c r="AT148" s="161" t="s">
        <v>142</v>
      </c>
      <c r="AU148" s="161" t="s">
        <v>87</v>
      </c>
      <c r="AY148" s="18" t="s">
        <v>140</v>
      </c>
      <c r="BE148" s="162">
        <f>IF(N148="základní",J148,0)</f>
        <v>0</v>
      </c>
      <c r="BF148" s="162">
        <f>IF(N148="snížená",J148,0)</f>
        <v>0</v>
      </c>
      <c r="BG148" s="162">
        <f>IF(N148="zákl. přenesená",J148,0)</f>
        <v>0</v>
      </c>
      <c r="BH148" s="162">
        <f>IF(N148="sníž. přenesená",J148,0)</f>
        <v>0</v>
      </c>
      <c r="BI148" s="162">
        <f>IF(N148="nulová",J148,0)</f>
        <v>0</v>
      </c>
      <c r="BJ148" s="18" t="s">
        <v>85</v>
      </c>
      <c r="BK148" s="162">
        <f>ROUND(I148*H148,2)</f>
        <v>0</v>
      </c>
      <c r="BL148" s="18" t="s">
        <v>95</v>
      </c>
      <c r="BM148" s="161" t="s">
        <v>167</v>
      </c>
    </row>
    <row r="149" spans="1:65" s="13" customFormat="1" ht="11.25">
      <c r="B149" s="163"/>
      <c r="D149" s="164" t="s">
        <v>148</v>
      </c>
      <c r="E149" s="165" t="s">
        <v>1</v>
      </c>
      <c r="F149" s="166" t="s">
        <v>168</v>
      </c>
      <c r="H149" s="165" t="s">
        <v>1</v>
      </c>
      <c r="I149" s="167"/>
      <c r="L149" s="163"/>
      <c r="M149" s="168"/>
      <c r="N149" s="169"/>
      <c r="O149" s="169"/>
      <c r="P149" s="169"/>
      <c r="Q149" s="169"/>
      <c r="R149" s="169"/>
      <c r="S149" s="169"/>
      <c r="T149" s="170"/>
      <c r="AT149" s="165" t="s">
        <v>148</v>
      </c>
      <c r="AU149" s="165" t="s">
        <v>87</v>
      </c>
      <c r="AV149" s="13" t="s">
        <v>85</v>
      </c>
      <c r="AW149" s="13" t="s">
        <v>34</v>
      </c>
      <c r="AX149" s="13" t="s">
        <v>78</v>
      </c>
      <c r="AY149" s="165" t="s">
        <v>140</v>
      </c>
    </row>
    <row r="150" spans="1:65" s="14" customFormat="1" ht="11.25">
      <c r="B150" s="171"/>
      <c r="D150" s="164" t="s">
        <v>148</v>
      </c>
      <c r="E150" s="172" t="s">
        <v>1</v>
      </c>
      <c r="F150" s="173" t="s">
        <v>169</v>
      </c>
      <c r="H150" s="174">
        <v>20.399999999999999</v>
      </c>
      <c r="I150" s="175"/>
      <c r="L150" s="171"/>
      <c r="M150" s="176"/>
      <c r="N150" s="177"/>
      <c r="O150" s="177"/>
      <c r="P150" s="177"/>
      <c r="Q150" s="177"/>
      <c r="R150" s="177"/>
      <c r="S150" s="177"/>
      <c r="T150" s="178"/>
      <c r="AT150" s="172" t="s">
        <v>148</v>
      </c>
      <c r="AU150" s="172" t="s">
        <v>87</v>
      </c>
      <c r="AV150" s="14" t="s">
        <v>87</v>
      </c>
      <c r="AW150" s="14" t="s">
        <v>34</v>
      </c>
      <c r="AX150" s="14" t="s">
        <v>78</v>
      </c>
      <c r="AY150" s="172" t="s">
        <v>140</v>
      </c>
    </row>
    <row r="151" spans="1:65" s="14" customFormat="1" ht="11.25">
      <c r="B151" s="171"/>
      <c r="D151" s="164" t="s">
        <v>148</v>
      </c>
      <c r="E151" s="172" t="s">
        <v>1</v>
      </c>
      <c r="F151" s="173" t="s">
        <v>170</v>
      </c>
      <c r="H151" s="174">
        <v>30.6</v>
      </c>
      <c r="I151" s="175"/>
      <c r="L151" s="171"/>
      <c r="M151" s="176"/>
      <c r="N151" s="177"/>
      <c r="O151" s="177"/>
      <c r="P151" s="177"/>
      <c r="Q151" s="177"/>
      <c r="R151" s="177"/>
      <c r="S151" s="177"/>
      <c r="T151" s="178"/>
      <c r="AT151" s="172" t="s">
        <v>148</v>
      </c>
      <c r="AU151" s="172" t="s">
        <v>87</v>
      </c>
      <c r="AV151" s="14" t="s">
        <v>87</v>
      </c>
      <c r="AW151" s="14" t="s">
        <v>34</v>
      </c>
      <c r="AX151" s="14" t="s">
        <v>78</v>
      </c>
      <c r="AY151" s="172" t="s">
        <v>140</v>
      </c>
    </row>
    <row r="152" spans="1:65" s="15" customFormat="1" ht="11.25">
      <c r="B152" s="179"/>
      <c r="D152" s="164" t="s">
        <v>148</v>
      </c>
      <c r="E152" s="180" t="s">
        <v>1</v>
      </c>
      <c r="F152" s="181" t="s">
        <v>159</v>
      </c>
      <c r="H152" s="182">
        <v>51</v>
      </c>
      <c r="I152" s="183"/>
      <c r="L152" s="179"/>
      <c r="M152" s="184"/>
      <c r="N152" s="185"/>
      <c r="O152" s="185"/>
      <c r="P152" s="185"/>
      <c r="Q152" s="185"/>
      <c r="R152" s="185"/>
      <c r="S152" s="185"/>
      <c r="T152" s="186"/>
      <c r="AT152" s="180" t="s">
        <v>148</v>
      </c>
      <c r="AU152" s="180" t="s">
        <v>87</v>
      </c>
      <c r="AV152" s="15" t="s">
        <v>95</v>
      </c>
      <c r="AW152" s="15" t="s">
        <v>34</v>
      </c>
      <c r="AX152" s="15" t="s">
        <v>85</v>
      </c>
      <c r="AY152" s="180" t="s">
        <v>140</v>
      </c>
    </row>
    <row r="153" spans="1:65" s="2" customFormat="1" ht="33" customHeight="1">
      <c r="A153" s="33"/>
      <c r="B153" s="149"/>
      <c r="C153" s="150" t="s">
        <v>95</v>
      </c>
      <c r="D153" s="150" t="s">
        <v>142</v>
      </c>
      <c r="E153" s="151" t="s">
        <v>171</v>
      </c>
      <c r="F153" s="152" t="s">
        <v>172</v>
      </c>
      <c r="G153" s="153" t="s">
        <v>166</v>
      </c>
      <c r="H153" s="154">
        <v>407.96600000000001</v>
      </c>
      <c r="I153" s="155"/>
      <c r="J153" s="156">
        <f>ROUND(I153*H153,2)</f>
        <v>0</v>
      </c>
      <c r="K153" s="152" t="s">
        <v>146</v>
      </c>
      <c r="L153" s="34"/>
      <c r="M153" s="157" t="s">
        <v>1</v>
      </c>
      <c r="N153" s="158" t="s">
        <v>43</v>
      </c>
      <c r="O153" s="59"/>
      <c r="P153" s="159">
        <f>O153*H153</f>
        <v>0</v>
      </c>
      <c r="Q153" s="159">
        <v>0</v>
      </c>
      <c r="R153" s="159">
        <f>Q153*H153</f>
        <v>0</v>
      </c>
      <c r="S153" s="159">
        <v>0</v>
      </c>
      <c r="T153" s="16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1" t="s">
        <v>95</v>
      </c>
      <c r="AT153" s="161" t="s">
        <v>142</v>
      </c>
      <c r="AU153" s="161" t="s">
        <v>87</v>
      </c>
      <c r="AY153" s="18" t="s">
        <v>140</v>
      </c>
      <c r="BE153" s="162">
        <f>IF(N153="základní",J153,0)</f>
        <v>0</v>
      </c>
      <c r="BF153" s="162">
        <f>IF(N153="snížená",J153,0)</f>
        <v>0</v>
      </c>
      <c r="BG153" s="162">
        <f>IF(N153="zákl. přenesená",J153,0)</f>
        <v>0</v>
      </c>
      <c r="BH153" s="162">
        <f>IF(N153="sníž. přenesená",J153,0)</f>
        <v>0</v>
      </c>
      <c r="BI153" s="162">
        <f>IF(N153="nulová",J153,0)</f>
        <v>0</v>
      </c>
      <c r="BJ153" s="18" t="s">
        <v>85</v>
      </c>
      <c r="BK153" s="162">
        <f>ROUND(I153*H153,2)</f>
        <v>0</v>
      </c>
      <c r="BL153" s="18" t="s">
        <v>95</v>
      </c>
      <c r="BM153" s="161" t="s">
        <v>173</v>
      </c>
    </row>
    <row r="154" spans="1:65" s="13" customFormat="1" ht="11.25">
      <c r="B154" s="163"/>
      <c r="D154" s="164" t="s">
        <v>148</v>
      </c>
      <c r="E154" s="165" t="s">
        <v>1</v>
      </c>
      <c r="F154" s="166" t="s">
        <v>174</v>
      </c>
      <c r="H154" s="165" t="s">
        <v>1</v>
      </c>
      <c r="I154" s="167"/>
      <c r="L154" s="163"/>
      <c r="M154" s="168"/>
      <c r="N154" s="169"/>
      <c r="O154" s="169"/>
      <c r="P154" s="169"/>
      <c r="Q154" s="169"/>
      <c r="R154" s="169"/>
      <c r="S154" s="169"/>
      <c r="T154" s="170"/>
      <c r="AT154" s="165" t="s">
        <v>148</v>
      </c>
      <c r="AU154" s="165" t="s">
        <v>87</v>
      </c>
      <c r="AV154" s="13" t="s">
        <v>85</v>
      </c>
      <c r="AW154" s="13" t="s">
        <v>34</v>
      </c>
      <c r="AX154" s="13" t="s">
        <v>78</v>
      </c>
      <c r="AY154" s="165" t="s">
        <v>140</v>
      </c>
    </row>
    <row r="155" spans="1:65" s="13" customFormat="1" ht="11.25">
      <c r="B155" s="163"/>
      <c r="D155" s="164" t="s">
        <v>148</v>
      </c>
      <c r="E155" s="165" t="s">
        <v>1</v>
      </c>
      <c r="F155" s="166" t="s">
        <v>175</v>
      </c>
      <c r="H155" s="165" t="s">
        <v>1</v>
      </c>
      <c r="I155" s="167"/>
      <c r="L155" s="163"/>
      <c r="M155" s="168"/>
      <c r="N155" s="169"/>
      <c r="O155" s="169"/>
      <c r="P155" s="169"/>
      <c r="Q155" s="169"/>
      <c r="R155" s="169"/>
      <c r="S155" s="169"/>
      <c r="T155" s="170"/>
      <c r="AT155" s="165" t="s">
        <v>148</v>
      </c>
      <c r="AU155" s="165" t="s">
        <v>87</v>
      </c>
      <c r="AV155" s="13" t="s">
        <v>85</v>
      </c>
      <c r="AW155" s="13" t="s">
        <v>34</v>
      </c>
      <c r="AX155" s="13" t="s">
        <v>78</v>
      </c>
      <c r="AY155" s="165" t="s">
        <v>140</v>
      </c>
    </row>
    <row r="156" spans="1:65" s="14" customFormat="1" ht="11.25">
      <c r="B156" s="171"/>
      <c r="D156" s="164" t="s">
        <v>148</v>
      </c>
      <c r="E156" s="172" t="s">
        <v>1</v>
      </c>
      <c r="F156" s="173" t="s">
        <v>176</v>
      </c>
      <c r="H156" s="174">
        <v>656.26</v>
      </c>
      <c r="I156" s="175"/>
      <c r="L156" s="171"/>
      <c r="M156" s="176"/>
      <c r="N156" s="177"/>
      <c r="O156" s="177"/>
      <c r="P156" s="177"/>
      <c r="Q156" s="177"/>
      <c r="R156" s="177"/>
      <c r="S156" s="177"/>
      <c r="T156" s="178"/>
      <c r="AT156" s="172" t="s">
        <v>148</v>
      </c>
      <c r="AU156" s="172" t="s">
        <v>87</v>
      </c>
      <c r="AV156" s="14" t="s">
        <v>87</v>
      </c>
      <c r="AW156" s="14" t="s">
        <v>34</v>
      </c>
      <c r="AX156" s="14" t="s">
        <v>78</v>
      </c>
      <c r="AY156" s="172" t="s">
        <v>140</v>
      </c>
    </row>
    <row r="157" spans="1:65" s="14" customFormat="1" ht="11.25">
      <c r="B157" s="171"/>
      <c r="D157" s="164" t="s">
        <v>148</v>
      </c>
      <c r="E157" s="172" t="s">
        <v>1</v>
      </c>
      <c r="F157" s="173" t="s">
        <v>177</v>
      </c>
      <c r="H157" s="174">
        <v>206.3</v>
      </c>
      <c r="I157" s="175"/>
      <c r="L157" s="171"/>
      <c r="M157" s="176"/>
      <c r="N157" s="177"/>
      <c r="O157" s="177"/>
      <c r="P157" s="177"/>
      <c r="Q157" s="177"/>
      <c r="R157" s="177"/>
      <c r="S157" s="177"/>
      <c r="T157" s="178"/>
      <c r="AT157" s="172" t="s">
        <v>148</v>
      </c>
      <c r="AU157" s="172" t="s">
        <v>87</v>
      </c>
      <c r="AV157" s="14" t="s">
        <v>87</v>
      </c>
      <c r="AW157" s="14" t="s">
        <v>34</v>
      </c>
      <c r="AX157" s="14" t="s">
        <v>78</v>
      </c>
      <c r="AY157" s="172" t="s">
        <v>140</v>
      </c>
    </row>
    <row r="158" spans="1:65" s="14" customFormat="1" ht="11.25">
      <c r="B158" s="171"/>
      <c r="D158" s="164" t="s">
        <v>148</v>
      </c>
      <c r="E158" s="172" t="s">
        <v>1</v>
      </c>
      <c r="F158" s="173" t="s">
        <v>178</v>
      </c>
      <c r="H158" s="174">
        <v>-55</v>
      </c>
      <c r="I158" s="175"/>
      <c r="L158" s="171"/>
      <c r="M158" s="176"/>
      <c r="N158" s="177"/>
      <c r="O158" s="177"/>
      <c r="P158" s="177"/>
      <c r="Q158" s="177"/>
      <c r="R158" s="177"/>
      <c r="S158" s="177"/>
      <c r="T158" s="178"/>
      <c r="AT158" s="172" t="s">
        <v>148</v>
      </c>
      <c r="AU158" s="172" t="s">
        <v>87</v>
      </c>
      <c r="AV158" s="14" t="s">
        <v>87</v>
      </c>
      <c r="AW158" s="14" t="s">
        <v>34</v>
      </c>
      <c r="AX158" s="14" t="s">
        <v>78</v>
      </c>
      <c r="AY158" s="172" t="s">
        <v>140</v>
      </c>
    </row>
    <row r="159" spans="1:65" s="13" customFormat="1" ht="11.25">
      <c r="B159" s="163"/>
      <c r="D159" s="164" t="s">
        <v>148</v>
      </c>
      <c r="E159" s="165" t="s">
        <v>1</v>
      </c>
      <c r="F159" s="166" t="s">
        <v>179</v>
      </c>
      <c r="H159" s="165" t="s">
        <v>1</v>
      </c>
      <c r="I159" s="167"/>
      <c r="L159" s="163"/>
      <c r="M159" s="168"/>
      <c r="N159" s="169"/>
      <c r="O159" s="169"/>
      <c r="P159" s="169"/>
      <c r="Q159" s="169"/>
      <c r="R159" s="169"/>
      <c r="S159" s="169"/>
      <c r="T159" s="170"/>
      <c r="AT159" s="165" t="s">
        <v>148</v>
      </c>
      <c r="AU159" s="165" t="s">
        <v>87</v>
      </c>
      <c r="AV159" s="13" t="s">
        <v>85</v>
      </c>
      <c r="AW159" s="13" t="s">
        <v>34</v>
      </c>
      <c r="AX159" s="13" t="s">
        <v>78</v>
      </c>
      <c r="AY159" s="165" t="s">
        <v>140</v>
      </c>
    </row>
    <row r="160" spans="1:65" s="14" customFormat="1" ht="11.25">
      <c r="B160" s="171"/>
      <c r="D160" s="164" t="s">
        <v>148</v>
      </c>
      <c r="E160" s="172" t="s">
        <v>1</v>
      </c>
      <c r="F160" s="173" t="s">
        <v>180</v>
      </c>
      <c r="H160" s="174">
        <v>531.53899999999999</v>
      </c>
      <c r="I160" s="175"/>
      <c r="L160" s="171"/>
      <c r="M160" s="176"/>
      <c r="N160" s="177"/>
      <c r="O160" s="177"/>
      <c r="P160" s="177"/>
      <c r="Q160" s="177"/>
      <c r="R160" s="177"/>
      <c r="S160" s="177"/>
      <c r="T160" s="178"/>
      <c r="AT160" s="172" t="s">
        <v>148</v>
      </c>
      <c r="AU160" s="172" t="s">
        <v>87</v>
      </c>
      <c r="AV160" s="14" t="s">
        <v>87</v>
      </c>
      <c r="AW160" s="14" t="s">
        <v>34</v>
      </c>
      <c r="AX160" s="14" t="s">
        <v>78</v>
      </c>
      <c r="AY160" s="172" t="s">
        <v>140</v>
      </c>
    </row>
    <row r="161" spans="1:65" s="14" customFormat="1" ht="11.25">
      <c r="B161" s="171"/>
      <c r="D161" s="164" t="s">
        <v>148</v>
      </c>
      <c r="E161" s="172" t="s">
        <v>1</v>
      </c>
      <c r="F161" s="173" t="s">
        <v>181</v>
      </c>
      <c r="H161" s="174">
        <v>147.19999999999999</v>
      </c>
      <c r="I161" s="175"/>
      <c r="L161" s="171"/>
      <c r="M161" s="176"/>
      <c r="N161" s="177"/>
      <c r="O161" s="177"/>
      <c r="P161" s="177"/>
      <c r="Q161" s="177"/>
      <c r="R161" s="177"/>
      <c r="S161" s="177"/>
      <c r="T161" s="178"/>
      <c r="AT161" s="172" t="s">
        <v>148</v>
      </c>
      <c r="AU161" s="172" t="s">
        <v>87</v>
      </c>
      <c r="AV161" s="14" t="s">
        <v>87</v>
      </c>
      <c r="AW161" s="14" t="s">
        <v>34</v>
      </c>
      <c r="AX161" s="14" t="s">
        <v>78</v>
      </c>
      <c r="AY161" s="172" t="s">
        <v>140</v>
      </c>
    </row>
    <row r="162" spans="1:65" s="14" customFormat="1" ht="11.25">
      <c r="B162" s="171"/>
      <c r="D162" s="164" t="s">
        <v>148</v>
      </c>
      <c r="E162" s="172" t="s">
        <v>1</v>
      </c>
      <c r="F162" s="173" t="s">
        <v>182</v>
      </c>
      <c r="H162" s="174">
        <v>416.50099999999998</v>
      </c>
      <c r="I162" s="175"/>
      <c r="L162" s="171"/>
      <c r="M162" s="176"/>
      <c r="N162" s="177"/>
      <c r="O162" s="177"/>
      <c r="P162" s="177"/>
      <c r="Q162" s="177"/>
      <c r="R162" s="177"/>
      <c r="S162" s="177"/>
      <c r="T162" s="178"/>
      <c r="AT162" s="172" t="s">
        <v>148</v>
      </c>
      <c r="AU162" s="172" t="s">
        <v>87</v>
      </c>
      <c r="AV162" s="14" t="s">
        <v>87</v>
      </c>
      <c r="AW162" s="14" t="s">
        <v>34</v>
      </c>
      <c r="AX162" s="14" t="s">
        <v>78</v>
      </c>
      <c r="AY162" s="172" t="s">
        <v>140</v>
      </c>
    </row>
    <row r="163" spans="1:65" s="14" customFormat="1" ht="11.25">
      <c r="B163" s="171"/>
      <c r="D163" s="164" t="s">
        <v>148</v>
      </c>
      <c r="E163" s="172" t="s">
        <v>1</v>
      </c>
      <c r="F163" s="173" t="s">
        <v>183</v>
      </c>
      <c r="H163" s="174">
        <v>-68</v>
      </c>
      <c r="I163" s="175"/>
      <c r="L163" s="171"/>
      <c r="M163" s="176"/>
      <c r="N163" s="177"/>
      <c r="O163" s="177"/>
      <c r="P163" s="177"/>
      <c r="Q163" s="177"/>
      <c r="R163" s="177"/>
      <c r="S163" s="177"/>
      <c r="T163" s="178"/>
      <c r="AT163" s="172" t="s">
        <v>148</v>
      </c>
      <c r="AU163" s="172" t="s">
        <v>87</v>
      </c>
      <c r="AV163" s="14" t="s">
        <v>87</v>
      </c>
      <c r="AW163" s="14" t="s">
        <v>34</v>
      </c>
      <c r="AX163" s="14" t="s">
        <v>78</v>
      </c>
      <c r="AY163" s="172" t="s">
        <v>140</v>
      </c>
    </row>
    <row r="164" spans="1:65" s="13" customFormat="1" ht="11.25">
      <c r="B164" s="163"/>
      <c r="D164" s="164" t="s">
        <v>148</v>
      </c>
      <c r="E164" s="165" t="s">
        <v>1</v>
      </c>
      <c r="F164" s="166" t="s">
        <v>184</v>
      </c>
      <c r="H164" s="165" t="s">
        <v>1</v>
      </c>
      <c r="I164" s="167"/>
      <c r="L164" s="163"/>
      <c r="M164" s="168"/>
      <c r="N164" s="169"/>
      <c r="O164" s="169"/>
      <c r="P164" s="169"/>
      <c r="Q164" s="169"/>
      <c r="R164" s="169"/>
      <c r="S164" s="169"/>
      <c r="T164" s="170"/>
      <c r="AT164" s="165" t="s">
        <v>148</v>
      </c>
      <c r="AU164" s="165" t="s">
        <v>87</v>
      </c>
      <c r="AV164" s="13" t="s">
        <v>85</v>
      </c>
      <c r="AW164" s="13" t="s">
        <v>34</v>
      </c>
      <c r="AX164" s="13" t="s">
        <v>78</v>
      </c>
      <c r="AY164" s="165" t="s">
        <v>140</v>
      </c>
    </row>
    <row r="165" spans="1:65" s="14" customFormat="1" ht="11.25">
      <c r="B165" s="171"/>
      <c r="D165" s="164" t="s">
        <v>148</v>
      </c>
      <c r="E165" s="172" t="s">
        <v>1</v>
      </c>
      <c r="F165" s="173" t="s">
        <v>185</v>
      </c>
      <c r="H165" s="174">
        <v>565</v>
      </c>
      <c r="I165" s="175"/>
      <c r="L165" s="171"/>
      <c r="M165" s="176"/>
      <c r="N165" s="177"/>
      <c r="O165" s="177"/>
      <c r="P165" s="177"/>
      <c r="Q165" s="177"/>
      <c r="R165" s="177"/>
      <c r="S165" s="177"/>
      <c r="T165" s="178"/>
      <c r="AT165" s="172" t="s">
        <v>148</v>
      </c>
      <c r="AU165" s="172" t="s">
        <v>87</v>
      </c>
      <c r="AV165" s="14" t="s">
        <v>87</v>
      </c>
      <c r="AW165" s="14" t="s">
        <v>34</v>
      </c>
      <c r="AX165" s="14" t="s">
        <v>78</v>
      </c>
      <c r="AY165" s="172" t="s">
        <v>140</v>
      </c>
    </row>
    <row r="166" spans="1:65" s="16" customFormat="1" ht="11.25">
      <c r="B166" s="187"/>
      <c r="D166" s="164" t="s">
        <v>148</v>
      </c>
      <c r="E166" s="188" t="s">
        <v>1</v>
      </c>
      <c r="F166" s="189" t="s">
        <v>186</v>
      </c>
      <c r="H166" s="190">
        <v>2399.8000000000002</v>
      </c>
      <c r="I166" s="191"/>
      <c r="L166" s="187"/>
      <c r="M166" s="192"/>
      <c r="N166" s="193"/>
      <c r="O166" s="193"/>
      <c r="P166" s="193"/>
      <c r="Q166" s="193"/>
      <c r="R166" s="193"/>
      <c r="S166" s="193"/>
      <c r="T166" s="194"/>
      <c r="AT166" s="188" t="s">
        <v>148</v>
      </c>
      <c r="AU166" s="188" t="s">
        <v>87</v>
      </c>
      <c r="AV166" s="16" t="s">
        <v>92</v>
      </c>
      <c r="AW166" s="16" t="s">
        <v>34</v>
      </c>
      <c r="AX166" s="16" t="s">
        <v>78</v>
      </c>
      <c r="AY166" s="188" t="s">
        <v>140</v>
      </c>
    </row>
    <row r="167" spans="1:65" s="14" customFormat="1" ht="11.25">
      <c r="B167" s="171"/>
      <c r="D167" s="164" t="s">
        <v>148</v>
      </c>
      <c r="E167" s="172" t="s">
        <v>1</v>
      </c>
      <c r="F167" s="173" t="s">
        <v>187</v>
      </c>
      <c r="H167" s="174">
        <v>-2399.8000000000002</v>
      </c>
      <c r="I167" s="175"/>
      <c r="L167" s="171"/>
      <c r="M167" s="176"/>
      <c r="N167" s="177"/>
      <c r="O167" s="177"/>
      <c r="P167" s="177"/>
      <c r="Q167" s="177"/>
      <c r="R167" s="177"/>
      <c r="S167" s="177"/>
      <c r="T167" s="178"/>
      <c r="AT167" s="172" t="s">
        <v>148</v>
      </c>
      <c r="AU167" s="172" t="s">
        <v>87</v>
      </c>
      <c r="AV167" s="14" t="s">
        <v>87</v>
      </c>
      <c r="AW167" s="14" t="s">
        <v>34</v>
      </c>
      <c r="AX167" s="14" t="s">
        <v>78</v>
      </c>
      <c r="AY167" s="172" t="s">
        <v>140</v>
      </c>
    </row>
    <row r="168" spans="1:65" s="14" customFormat="1" ht="11.25">
      <c r="B168" s="171"/>
      <c r="D168" s="164" t="s">
        <v>148</v>
      </c>
      <c r="E168" s="172" t="s">
        <v>1</v>
      </c>
      <c r="F168" s="173" t="s">
        <v>188</v>
      </c>
      <c r="H168" s="174">
        <v>407.96600000000001</v>
      </c>
      <c r="I168" s="175"/>
      <c r="L168" s="171"/>
      <c r="M168" s="176"/>
      <c r="N168" s="177"/>
      <c r="O168" s="177"/>
      <c r="P168" s="177"/>
      <c r="Q168" s="177"/>
      <c r="R168" s="177"/>
      <c r="S168" s="177"/>
      <c r="T168" s="178"/>
      <c r="AT168" s="172" t="s">
        <v>148</v>
      </c>
      <c r="AU168" s="172" t="s">
        <v>87</v>
      </c>
      <c r="AV168" s="14" t="s">
        <v>87</v>
      </c>
      <c r="AW168" s="14" t="s">
        <v>34</v>
      </c>
      <c r="AX168" s="14" t="s">
        <v>78</v>
      </c>
      <c r="AY168" s="172" t="s">
        <v>140</v>
      </c>
    </row>
    <row r="169" spans="1:65" s="15" customFormat="1" ht="11.25">
      <c r="B169" s="179"/>
      <c r="D169" s="164" t="s">
        <v>148</v>
      </c>
      <c r="E169" s="180" t="s">
        <v>1</v>
      </c>
      <c r="F169" s="181" t="s">
        <v>159</v>
      </c>
      <c r="H169" s="182">
        <v>407.96600000000001</v>
      </c>
      <c r="I169" s="183"/>
      <c r="L169" s="179"/>
      <c r="M169" s="184"/>
      <c r="N169" s="185"/>
      <c r="O169" s="185"/>
      <c r="P169" s="185"/>
      <c r="Q169" s="185"/>
      <c r="R169" s="185"/>
      <c r="S169" s="185"/>
      <c r="T169" s="186"/>
      <c r="AT169" s="180" t="s">
        <v>148</v>
      </c>
      <c r="AU169" s="180" t="s">
        <v>87</v>
      </c>
      <c r="AV169" s="15" t="s">
        <v>95</v>
      </c>
      <c r="AW169" s="15" t="s">
        <v>34</v>
      </c>
      <c r="AX169" s="15" t="s">
        <v>85</v>
      </c>
      <c r="AY169" s="180" t="s">
        <v>140</v>
      </c>
    </row>
    <row r="170" spans="1:65" s="2" customFormat="1" ht="33" customHeight="1">
      <c r="A170" s="33"/>
      <c r="B170" s="149"/>
      <c r="C170" s="150" t="s">
        <v>98</v>
      </c>
      <c r="D170" s="150" t="s">
        <v>142</v>
      </c>
      <c r="E170" s="151" t="s">
        <v>189</v>
      </c>
      <c r="F170" s="152" t="s">
        <v>190</v>
      </c>
      <c r="G170" s="153" t="s">
        <v>166</v>
      </c>
      <c r="H170" s="154">
        <v>178.25800000000001</v>
      </c>
      <c r="I170" s="155"/>
      <c r="J170" s="156">
        <f>ROUND(I170*H170,2)</f>
        <v>0</v>
      </c>
      <c r="K170" s="152" t="s">
        <v>146</v>
      </c>
      <c r="L170" s="34"/>
      <c r="M170" s="157" t="s">
        <v>1</v>
      </c>
      <c r="N170" s="158" t="s">
        <v>43</v>
      </c>
      <c r="O170" s="59"/>
      <c r="P170" s="159">
        <f>O170*H170</f>
        <v>0</v>
      </c>
      <c r="Q170" s="159">
        <v>0</v>
      </c>
      <c r="R170" s="159">
        <f>Q170*H170</f>
        <v>0</v>
      </c>
      <c r="S170" s="159">
        <v>0</v>
      </c>
      <c r="T170" s="16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1" t="s">
        <v>95</v>
      </c>
      <c r="AT170" s="161" t="s">
        <v>142</v>
      </c>
      <c r="AU170" s="161" t="s">
        <v>87</v>
      </c>
      <c r="AY170" s="18" t="s">
        <v>140</v>
      </c>
      <c r="BE170" s="162">
        <f>IF(N170="základní",J170,0)</f>
        <v>0</v>
      </c>
      <c r="BF170" s="162">
        <f>IF(N170="snížená",J170,0)</f>
        <v>0</v>
      </c>
      <c r="BG170" s="162">
        <f>IF(N170="zákl. přenesená",J170,0)</f>
        <v>0</v>
      </c>
      <c r="BH170" s="162">
        <f>IF(N170="sníž. přenesená",J170,0)</f>
        <v>0</v>
      </c>
      <c r="BI170" s="162">
        <f>IF(N170="nulová",J170,0)</f>
        <v>0</v>
      </c>
      <c r="BJ170" s="18" t="s">
        <v>85</v>
      </c>
      <c r="BK170" s="162">
        <f>ROUND(I170*H170,2)</f>
        <v>0</v>
      </c>
      <c r="BL170" s="18" t="s">
        <v>95</v>
      </c>
      <c r="BM170" s="161" t="s">
        <v>191</v>
      </c>
    </row>
    <row r="171" spans="1:65" s="13" customFormat="1" ht="11.25">
      <c r="B171" s="163"/>
      <c r="D171" s="164" t="s">
        <v>148</v>
      </c>
      <c r="E171" s="165" t="s">
        <v>1</v>
      </c>
      <c r="F171" s="166" t="s">
        <v>192</v>
      </c>
      <c r="H171" s="165" t="s">
        <v>1</v>
      </c>
      <c r="I171" s="167"/>
      <c r="L171" s="163"/>
      <c r="M171" s="168"/>
      <c r="N171" s="169"/>
      <c r="O171" s="169"/>
      <c r="P171" s="169"/>
      <c r="Q171" s="169"/>
      <c r="R171" s="169"/>
      <c r="S171" s="169"/>
      <c r="T171" s="170"/>
      <c r="AT171" s="165" t="s">
        <v>148</v>
      </c>
      <c r="AU171" s="165" t="s">
        <v>87</v>
      </c>
      <c r="AV171" s="13" t="s">
        <v>85</v>
      </c>
      <c r="AW171" s="13" t="s">
        <v>34</v>
      </c>
      <c r="AX171" s="13" t="s">
        <v>78</v>
      </c>
      <c r="AY171" s="165" t="s">
        <v>140</v>
      </c>
    </row>
    <row r="172" spans="1:65" s="14" customFormat="1" ht="11.25">
      <c r="B172" s="171"/>
      <c r="D172" s="164" t="s">
        <v>148</v>
      </c>
      <c r="E172" s="172" t="s">
        <v>1</v>
      </c>
      <c r="F172" s="173" t="s">
        <v>193</v>
      </c>
      <c r="H172" s="174">
        <v>20.34</v>
      </c>
      <c r="I172" s="175"/>
      <c r="L172" s="171"/>
      <c r="M172" s="176"/>
      <c r="N172" s="177"/>
      <c r="O172" s="177"/>
      <c r="P172" s="177"/>
      <c r="Q172" s="177"/>
      <c r="R172" s="177"/>
      <c r="S172" s="177"/>
      <c r="T172" s="178"/>
      <c r="AT172" s="172" t="s">
        <v>148</v>
      </c>
      <c r="AU172" s="172" t="s">
        <v>87</v>
      </c>
      <c r="AV172" s="14" t="s">
        <v>87</v>
      </c>
      <c r="AW172" s="14" t="s">
        <v>34</v>
      </c>
      <c r="AX172" s="14" t="s">
        <v>78</v>
      </c>
      <c r="AY172" s="172" t="s">
        <v>140</v>
      </c>
    </row>
    <row r="173" spans="1:65" s="13" customFormat="1" ht="11.25">
      <c r="B173" s="163"/>
      <c r="D173" s="164" t="s">
        <v>148</v>
      </c>
      <c r="E173" s="165" t="s">
        <v>1</v>
      </c>
      <c r="F173" s="166" t="s">
        <v>194</v>
      </c>
      <c r="H173" s="165" t="s">
        <v>1</v>
      </c>
      <c r="I173" s="167"/>
      <c r="L173" s="163"/>
      <c r="M173" s="168"/>
      <c r="N173" s="169"/>
      <c r="O173" s="169"/>
      <c r="P173" s="169"/>
      <c r="Q173" s="169"/>
      <c r="R173" s="169"/>
      <c r="S173" s="169"/>
      <c r="T173" s="170"/>
      <c r="AT173" s="165" t="s">
        <v>148</v>
      </c>
      <c r="AU173" s="165" t="s">
        <v>87</v>
      </c>
      <c r="AV173" s="13" t="s">
        <v>85</v>
      </c>
      <c r="AW173" s="13" t="s">
        <v>34</v>
      </c>
      <c r="AX173" s="13" t="s">
        <v>78</v>
      </c>
      <c r="AY173" s="165" t="s">
        <v>140</v>
      </c>
    </row>
    <row r="174" spans="1:65" s="14" customFormat="1" ht="11.25">
      <c r="B174" s="171"/>
      <c r="D174" s="164" t="s">
        <v>148</v>
      </c>
      <c r="E174" s="172" t="s">
        <v>1</v>
      </c>
      <c r="F174" s="173" t="s">
        <v>195</v>
      </c>
      <c r="H174" s="174">
        <v>29.757999999999999</v>
      </c>
      <c r="I174" s="175"/>
      <c r="L174" s="171"/>
      <c r="M174" s="176"/>
      <c r="N174" s="177"/>
      <c r="O174" s="177"/>
      <c r="P174" s="177"/>
      <c r="Q174" s="177"/>
      <c r="R174" s="177"/>
      <c r="S174" s="177"/>
      <c r="T174" s="178"/>
      <c r="AT174" s="172" t="s">
        <v>148</v>
      </c>
      <c r="AU174" s="172" t="s">
        <v>87</v>
      </c>
      <c r="AV174" s="14" t="s">
        <v>87</v>
      </c>
      <c r="AW174" s="14" t="s">
        <v>34</v>
      </c>
      <c r="AX174" s="14" t="s">
        <v>78</v>
      </c>
      <c r="AY174" s="172" t="s">
        <v>140</v>
      </c>
    </row>
    <row r="175" spans="1:65" s="13" customFormat="1" ht="11.25">
      <c r="B175" s="163"/>
      <c r="D175" s="164" t="s">
        <v>148</v>
      </c>
      <c r="E175" s="165" t="s">
        <v>1</v>
      </c>
      <c r="F175" s="166" t="s">
        <v>196</v>
      </c>
      <c r="H175" s="165" t="s">
        <v>1</v>
      </c>
      <c r="I175" s="167"/>
      <c r="L175" s="163"/>
      <c r="M175" s="168"/>
      <c r="N175" s="169"/>
      <c r="O175" s="169"/>
      <c r="P175" s="169"/>
      <c r="Q175" s="169"/>
      <c r="R175" s="169"/>
      <c r="S175" s="169"/>
      <c r="T175" s="170"/>
      <c r="AT175" s="165" t="s">
        <v>148</v>
      </c>
      <c r="AU175" s="165" t="s">
        <v>87</v>
      </c>
      <c r="AV175" s="13" t="s">
        <v>85</v>
      </c>
      <c r="AW175" s="13" t="s">
        <v>34</v>
      </c>
      <c r="AX175" s="13" t="s">
        <v>78</v>
      </c>
      <c r="AY175" s="165" t="s">
        <v>140</v>
      </c>
    </row>
    <row r="176" spans="1:65" s="14" customFormat="1" ht="11.25">
      <c r="B176" s="171"/>
      <c r="D176" s="164" t="s">
        <v>148</v>
      </c>
      <c r="E176" s="172" t="s">
        <v>1</v>
      </c>
      <c r="F176" s="173" t="s">
        <v>197</v>
      </c>
      <c r="H176" s="174">
        <v>74.16</v>
      </c>
      <c r="I176" s="175"/>
      <c r="L176" s="171"/>
      <c r="M176" s="176"/>
      <c r="N176" s="177"/>
      <c r="O176" s="177"/>
      <c r="P176" s="177"/>
      <c r="Q176" s="177"/>
      <c r="R176" s="177"/>
      <c r="S176" s="177"/>
      <c r="T176" s="178"/>
      <c r="AT176" s="172" t="s">
        <v>148</v>
      </c>
      <c r="AU176" s="172" t="s">
        <v>87</v>
      </c>
      <c r="AV176" s="14" t="s">
        <v>87</v>
      </c>
      <c r="AW176" s="14" t="s">
        <v>34</v>
      </c>
      <c r="AX176" s="14" t="s">
        <v>78</v>
      </c>
      <c r="AY176" s="172" t="s">
        <v>140</v>
      </c>
    </row>
    <row r="177" spans="1:65" s="13" customFormat="1" ht="11.25">
      <c r="B177" s="163"/>
      <c r="D177" s="164" t="s">
        <v>148</v>
      </c>
      <c r="E177" s="165" t="s">
        <v>1</v>
      </c>
      <c r="F177" s="166" t="s">
        <v>198</v>
      </c>
      <c r="H177" s="165" t="s">
        <v>1</v>
      </c>
      <c r="I177" s="167"/>
      <c r="L177" s="163"/>
      <c r="M177" s="168"/>
      <c r="N177" s="169"/>
      <c r="O177" s="169"/>
      <c r="P177" s="169"/>
      <c r="Q177" s="169"/>
      <c r="R177" s="169"/>
      <c r="S177" s="169"/>
      <c r="T177" s="170"/>
      <c r="AT177" s="165" t="s">
        <v>148</v>
      </c>
      <c r="AU177" s="165" t="s">
        <v>87</v>
      </c>
      <c r="AV177" s="13" t="s">
        <v>85</v>
      </c>
      <c r="AW177" s="13" t="s">
        <v>34</v>
      </c>
      <c r="AX177" s="13" t="s">
        <v>78</v>
      </c>
      <c r="AY177" s="165" t="s">
        <v>140</v>
      </c>
    </row>
    <row r="178" spans="1:65" s="14" customFormat="1" ht="11.25">
      <c r="B178" s="171"/>
      <c r="D178" s="164" t="s">
        <v>148</v>
      </c>
      <c r="E178" s="172" t="s">
        <v>1</v>
      </c>
      <c r="F178" s="173" t="s">
        <v>199</v>
      </c>
      <c r="H178" s="174">
        <v>15.6</v>
      </c>
      <c r="I178" s="175"/>
      <c r="L178" s="171"/>
      <c r="M178" s="176"/>
      <c r="N178" s="177"/>
      <c r="O178" s="177"/>
      <c r="P178" s="177"/>
      <c r="Q178" s="177"/>
      <c r="R178" s="177"/>
      <c r="S178" s="177"/>
      <c r="T178" s="178"/>
      <c r="AT178" s="172" t="s">
        <v>148</v>
      </c>
      <c r="AU178" s="172" t="s">
        <v>87</v>
      </c>
      <c r="AV178" s="14" t="s">
        <v>87</v>
      </c>
      <c r="AW178" s="14" t="s">
        <v>34</v>
      </c>
      <c r="AX178" s="14" t="s">
        <v>78</v>
      </c>
      <c r="AY178" s="172" t="s">
        <v>140</v>
      </c>
    </row>
    <row r="179" spans="1:65" s="13" customFormat="1" ht="11.25">
      <c r="B179" s="163"/>
      <c r="D179" s="164" t="s">
        <v>148</v>
      </c>
      <c r="E179" s="165" t="s">
        <v>1</v>
      </c>
      <c r="F179" s="166" t="s">
        <v>200</v>
      </c>
      <c r="H179" s="165" t="s">
        <v>1</v>
      </c>
      <c r="I179" s="167"/>
      <c r="L179" s="163"/>
      <c r="M179" s="168"/>
      <c r="N179" s="169"/>
      <c r="O179" s="169"/>
      <c r="P179" s="169"/>
      <c r="Q179" s="169"/>
      <c r="R179" s="169"/>
      <c r="S179" s="169"/>
      <c r="T179" s="170"/>
      <c r="AT179" s="165" t="s">
        <v>148</v>
      </c>
      <c r="AU179" s="165" t="s">
        <v>87</v>
      </c>
      <c r="AV179" s="13" t="s">
        <v>85</v>
      </c>
      <c r="AW179" s="13" t="s">
        <v>34</v>
      </c>
      <c r="AX179" s="13" t="s">
        <v>78</v>
      </c>
      <c r="AY179" s="165" t="s">
        <v>140</v>
      </c>
    </row>
    <row r="180" spans="1:65" s="14" customFormat="1" ht="11.25">
      <c r="B180" s="171"/>
      <c r="D180" s="164" t="s">
        <v>148</v>
      </c>
      <c r="E180" s="172" t="s">
        <v>1</v>
      </c>
      <c r="F180" s="173" t="s">
        <v>201</v>
      </c>
      <c r="H180" s="174">
        <v>35</v>
      </c>
      <c r="I180" s="175"/>
      <c r="L180" s="171"/>
      <c r="M180" s="176"/>
      <c r="N180" s="177"/>
      <c r="O180" s="177"/>
      <c r="P180" s="177"/>
      <c r="Q180" s="177"/>
      <c r="R180" s="177"/>
      <c r="S180" s="177"/>
      <c r="T180" s="178"/>
      <c r="AT180" s="172" t="s">
        <v>148</v>
      </c>
      <c r="AU180" s="172" t="s">
        <v>87</v>
      </c>
      <c r="AV180" s="14" t="s">
        <v>87</v>
      </c>
      <c r="AW180" s="14" t="s">
        <v>34</v>
      </c>
      <c r="AX180" s="14" t="s">
        <v>78</v>
      </c>
      <c r="AY180" s="172" t="s">
        <v>140</v>
      </c>
    </row>
    <row r="181" spans="1:65" s="13" customFormat="1" ht="11.25">
      <c r="B181" s="163"/>
      <c r="D181" s="164" t="s">
        <v>148</v>
      </c>
      <c r="E181" s="165" t="s">
        <v>1</v>
      </c>
      <c r="F181" s="166" t="s">
        <v>198</v>
      </c>
      <c r="H181" s="165" t="s">
        <v>1</v>
      </c>
      <c r="I181" s="167"/>
      <c r="L181" s="163"/>
      <c r="M181" s="168"/>
      <c r="N181" s="169"/>
      <c r="O181" s="169"/>
      <c r="P181" s="169"/>
      <c r="Q181" s="169"/>
      <c r="R181" s="169"/>
      <c r="S181" s="169"/>
      <c r="T181" s="170"/>
      <c r="AT181" s="165" t="s">
        <v>148</v>
      </c>
      <c r="AU181" s="165" t="s">
        <v>87</v>
      </c>
      <c r="AV181" s="13" t="s">
        <v>85</v>
      </c>
      <c r="AW181" s="13" t="s">
        <v>34</v>
      </c>
      <c r="AX181" s="13" t="s">
        <v>78</v>
      </c>
      <c r="AY181" s="165" t="s">
        <v>140</v>
      </c>
    </row>
    <row r="182" spans="1:65" s="14" customFormat="1" ht="11.25">
      <c r="B182" s="171"/>
      <c r="D182" s="164" t="s">
        <v>148</v>
      </c>
      <c r="E182" s="172" t="s">
        <v>1</v>
      </c>
      <c r="F182" s="173" t="s">
        <v>202</v>
      </c>
      <c r="H182" s="174">
        <v>3.4</v>
      </c>
      <c r="I182" s="175"/>
      <c r="L182" s="171"/>
      <c r="M182" s="176"/>
      <c r="N182" s="177"/>
      <c r="O182" s="177"/>
      <c r="P182" s="177"/>
      <c r="Q182" s="177"/>
      <c r="R182" s="177"/>
      <c r="S182" s="177"/>
      <c r="T182" s="178"/>
      <c r="AT182" s="172" t="s">
        <v>148</v>
      </c>
      <c r="AU182" s="172" t="s">
        <v>87</v>
      </c>
      <c r="AV182" s="14" t="s">
        <v>87</v>
      </c>
      <c r="AW182" s="14" t="s">
        <v>34</v>
      </c>
      <c r="AX182" s="14" t="s">
        <v>78</v>
      </c>
      <c r="AY182" s="172" t="s">
        <v>140</v>
      </c>
    </row>
    <row r="183" spans="1:65" s="15" customFormat="1" ht="11.25">
      <c r="B183" s="179"/>
      <c r="D183" s="164" t="s">
        <v>148</v>
      </c>
      <c r="E183" s="180" t="s">
        <v>1</v>
      </c>
      <c r="F183" s="181" t="s">
        <v>159</v>
      </c>
      <c r="H183" s="182">
        <v>178.25800000000001</v>
      </c>
      <c r="I183" s="183"/>
      <c r="L183" s="179"/>
      <c r="M183" s="184"/>
      <c r="N183" s="185"/>
      <c r="O183" s="185"/>
      <c r="P183" s="185"/>
      <c r="Q183" s="185"/>
      <c r="R183" s="185"/>
      <c r="S183" s="185"/>
      <c r="T183" s="186"/>
      <c r="AT183" s="180" t="s">
        <v>148</v>
      </c>
      <c r="AU183" s="180" t="s">
        <v>87</v>
      </c>
      <c r="AV183" s="15" t="s">
        <v>95</v>
      </c>
      <c r="AW183" s="15" t="s">
        <v>34</v>
      </c>
      <c r="AX183" s="15" t="s">
        <v>85</v>
      </c>
      <c r="AY183" s="180" t="s">
        <v>140</v>
      </c>
    </row>
    <row r="184" spans="1:65" s="2" customFormat="1" ht="37.9" customHeight="1">
      <c r="A184" s="33"/>
      <c r="B184" s="149"/>
      <c r="C184" s="150" t="s">
        <v>101</v>
      </c>
      <c r="D184" s="150" t="s">
        <v>142</v>
      </c>
      <c r="E184" s="151" t="s">
        <v>203</v>
      </c>
      <c r="F184" s="152" t="s">
        <v>204</v>
      </c>
      <c r="G184" s="153" t="s">
        <v>166</v>
      </c>
      <c r="H184" s="154">
        <v>1120.3689999999999</v>
      </c>
      <c r="I184" s="155"/>
      <c r="J184" s="156">
        <f>ROUND(I184*H184,2)</f>
        <v>0</v>
      </c>
      <c r="K184" s="152" t="s">
        <v>146</v>
      </c>
      <c r="L184" s="34"/>
      <c r="M184" s="157" t="s">
        <v>1</v>
      </c>
      <c r="N184" s="158" t="s">
        <v>43</v>
      </c>
      <c r="O184" s="59"/>
      <c r="P184" s="159">
        <f>O184*H184</f>
        <v>0</v>
      </c>
      <c r="Q184" s="159">
        <v>0</v>
      </c>
      <c r="R184" s="159">
        <f>Q184*H184</f>
        <v>0</v>
      </c>
      <c r="S184" s="159">
        <v>0</v>
      </c>
      <c r="T184" s="160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1" t="s">
        <v>95</v>
      </c>
      <c r="AT184" s="161" t="s">
        <v>142</v>
      </c>
      <c r="AU184" s="161" t="s">
        <v>87</v>
      </c>
      <c r="AY184" s="18" t="s">
        <v>140</v>
      </c>
      <c r="BE184" s="162">
        <f>IF(N184="základní",J184,0)</f>
        <v>0</v>
      </c>
      <c r="BF184" s="162">
        <f>IF(N184="snížená",J184,0)</f>
        <v>0</v>
      </c>
      <c r="BG184" s="162">
        <f>IF(N184="zákl. přenesená",J184,0)</f>
        <v>0</v>
      </c>
      <c r="BH184" s="162">
        <f>IF(N184="sníž. přenesená",J184,0)</f>
        <v>0</v>
      </c>
      <c r="BI184" s="162">
        <f>IF(N184="nulová",J184,0)</f>
        <v>0</v>
      </c>
      <c r="BJ184" s="18" t="s">
        <v>85</v>
      </c>
      <c r="BK184" s="162">
        <f>ROUND(I184*H184,2)</f>
        <v>0</v>
      </c>
      <c r="BL184" s="18" t="s">
        <v>95</v>
      </c>
      <c r="BM184" s="161" t="s">
        <v>205</v>
      </c>
    </row>
    <row r="185" spans="1:65" s="13" customFormat="1" ht="11.25">
      <c r="B185" s="163"/>
      <c r="D185" s="164" t="s">
        <v>148</v>
      </c>
      <c r="E185" s="165" t="s">
        <v>1</v>
      </c>
      <c r="F185" s="166" t="s">
        <v>206</v>
      </c>
      <c r="H185" s="165" t="s">
        <v>1</v>
      </c>
      <c r="I185" s="167"/>
      <c r="L185" s="163"/>
      <c r="M185" s="168"/>
      <c r="N185" s="169"/>
      <c r="O185" s="169"/>
      <c r="P185" s="169"/>
      <c r="Q185" s="169"/>
      <c r="R185" s="169"/>
      <c r="S185" s="169"/>
      <c r="T185" s="170"/>
      <c r="AT185" s="165" t="s">
        <v>148</v>
      </c>
      <c r="AU185" s="165" t="s">
        <v>87</v>
      </c>
      <c r="AV185" s="13" t="s">
        <v>85</v>
      </c>
      <c r="AW185" s="13" t="s">
        <v>34</v>
      </c>
      <c r="AX185" s="13" t="s">
        <v>78</v>
      </c>
      <c r="AY185" s="165" t="s">
        <v>140</v>
      </c>
    </row>
    <row r="186" spans="1:65" s="14" customFormat="1" ht="11.25">
      <c r="B186" s="171"/>
      <c r="D186" s="164" t="s">
        <v>148</v>
      </c>
      <c r="E186" s="172" t="s">
        <v>1</v>
      </c>
      <c r="F186" s="173" t="s">
        <v>207</v>
      </c>
      <c r="H186" s="174">
        <v>578.79499999999996</v>
      </c>
      <c r="I186" s="175"/>
      <c r="L186" s="171"/>
      <c r="M186" s="176"/>
      <c r="N186" s="177"/>
      <c r="O186" s="177"/>
      <c r="P186" s="177"/>
      <c r="Q186" s="177"/>
      <c r="R186" s="177"/>
      <c r="S186" s="177"/>
      <c r="T186" s="178"/>
      <c r="AT186" s="172" t="s">
        <v>148</v>
      </c>
      <c r="AU186" s="172" t="s">
        <v>87</v>
      </c>
      <c r="AV186" s="14" t="s">
        <v>87</v>
      </c>
      <c r="AW186" s="14" t="s">
        <v>34</v>
      </c>
      <c r="AX186" s="14" t="s">
        <v>78</v>
      </c>
      <c r="AY186" s="172" t="s">
        <v>140</v>
      </c>
    </row>
    <row r="187" spans="1:65" s="14" customFormat="1" ht="11.25">
      <c r="B187" s="171"/>
      <c r="D187" s="164" t="s">
        <v>148</v>
      </c>
      <c r="E187" s="172" t="s">
        <v>1</v>
      </c>
      <c r="F187" s="173" t="s">
        <v>208</v>
      </c>
      <c r="H187" s="174">
        <v>515.80200000000002</v>
      </c>
      <c r="I187" s="175"/>
      <c r="L187" s="171"/>
      <c r="M187" s="176"/>
      <c r="N187" s="177"/>
      <c r="O187" s="177"/>
      <c r="P187" s="177"/>
      <c r="Q187" s="177"/>
      <c r="R187" s="177"/>
      <c r="S187" s="177"/>
      <c r="T187" s="178"/>
      <c r="AT187" s="172" t="s">
        <v>148</v>
      </c>
      <c r="AU187" s="172" t="s">
        <v>87</v>
      </c>
      <c r="AV187" s="14" t="s">
        <v>87</v>
      </c>
      <c r="AW187" s="14" t="s">
        <v>34</v>
      </c>
      <c r="AX187" s="14" t="s">
        <v>78</v>
      </c>
      <c r="AY187" s="172" t="s">
        <v>140</v>
      </c>
    </row>
    <row r="188" spans="1:65" s="14" customFormat="1" ht="11.25">
      <c r="B188" s="171"/>
      <c r="D188" s="164" t="s">
        <v>148</v>
      </c>
      <c r="E188" s="172" t="s">
        <v>1</v>
      </c>
      <c r="F188" s="173" t="s">
        <v>209</v>
      </c>
      <c r="H188" s="174">
        <v>45</v>
      </c>
      <c r="I188" s="175"/>
      <c r="L188" s="171"/>
      <c r="M188" s="176"/>
      <c r="N188" s="177"/>
      <c r="O188" s="177"/>
      <c r="P188" s="177"/>
      <c r="Q188" s="177"/>
      <c r="R188" s="177"/>
      <c r="S188" s="177"/>
      <c r="T188" s="178"/>
      <c r="AT188" s="172" t="s">
        <v>148</v>
      </c>
      <c r="AU188" s="172" t="s">
        <v>87</v>
      </c>
      <c r="AV188" s="14" t="s">
        <v>87</v>
      </c>
      <c r="AW188" s="14" t="s">
        <v>34</v>
      </c>
      <c r="AX188" s="14" t="s">
        <v>78</v>
      </c>
      <c r="AY188" s="172" t="s">
        <v>140</v>
      </c>
    </row>
    <row r="189" spans="1:65" s="14" customFormat="1" ht="11.25">
      <c r="B189" s="171"/>
      <c r="D189" s="164" t="s">
        <v>148</v>
      </c>
      <c r="E189" s="172" t="s">
        <v>1</v>
      </c>
      <c r="F189" s="173" t="s">
        <v>210</v>
      </c>
      <c r="H189" s="174">
        <v>33.75</v>
      </c>
      <c r="I189" s="175"/>
      <c r="L189" s="171"/>
      <c r="M189" s="176"/>
      <c r="N189" s="177"/>
      <c r="O189" s="177"/>
      <c r="P189" s="177"/>
      <c r="Q189" s="177"/>
      <c r="R189" s="177"/>
      <c r="S189" s="177"/>
      <c r="T189" s="178"/>
      <c r="AT189" s="172" t="s">
        <v>148</v>
      </c>
      <c r="AU189" s="172" t="s">
        <v>87</v>
      </c>
      <c r="AV189" s="14" t="s">
        <v>87</v>
      </c>
      <c r="AW189" s="14" t="s">
        <v>34</v>
      </c>
      <c r="AX189" s="14" t="s">
        <v>78</v>
      </c>
      <c r="AY189" s="172" t="s">
        <v>140</v>
      </c>
    </row>
    <row r="190" spans="1:65" s="16" customFormat="1" ht="11.25">
      <c r="B190" s="187"/>
      <c r="D190" s="164" t="s">
        <v>148</v>
      </c>
      <c r="E190" s="188" t="s">
        <v>1</v>
      </c>
      <c r="F190" s="189" t="s">
        <v>186</v>
      </c>
      <c r="H190" s="190">
        <v>1173.347</v>
      </c>
      <c r="I190" s="191"/>
      <c r="L190" s="187"/>
      <c r="M190" s="192"/>
      <c r="N190" s="193"/>
      <c r="O190" s="193"/>
      <c r="P190" s="193"/>
      <c r="Q190" s="193"/>
      <c r="R190" s="193"/>
      <c r="S190" s="193"/>
      <c r="T190" s="194"/>
      <c r="AT190" s="188" t="s">
        <v>148</v>
      </c>
      <c r="AU190" s="188" t="s">
        <v>87</v>
      </c>
      <c r="AV190" s="16" t="s">
        <v>92</v>
      </c>
      <c r="AW190" s="16" t="s">
        <v>34</v>
      </c>
      <c r="AX190" s="16" t="s">
        <v>78</v>
      </c>
      <c r="AY190" s="188" t="s">
        <v>140</v>
      </c>
    </row>
    <row r="191" spans="1:65" s="14" customFormat="1" ht="11.25">
      <c r="B191" s="171"/>
      <c r="D191" s="164" t="s">
        <v>148</v>
      </c>
      <c r="E191" s="172" t="s">
        <v>1</v>
      </c>
      <c r="F191" s="173" t="s">
        <v>211</v>
      </c>
      <c r="H191" s="174">
        <v>-52.978000000000002</v>
      </c>
      <c r="I191" s="175"/>
      <c r="L191" s="171"/>
      <c r="M191" s="176"/>
      <c r="N191" s="177"/>
      <c r="O191" s="177"/>
      <c r="P191" s="177"/>
      <c r="Q191" s="177"/>
      <c r="R191" s="177"/>
      <c r="S191" s="177"/>
      <c r="T191" s="178"/>
      <c r="AT191" s="172" t="s">
        <v>148</v>
      </c>
      <c r="AU191" s="172" t="s">
        <v>87</v>
      </c>
      <c r="AV191" s="14" t="s">
        <v>87</v>
      </c>
      <c r="AW191" s="14" t="s">
        <v>34</v>
      </c>
      <c r="AX191" s="14" t="s">
        <v>78</v>
      </c>
      <c r="AY191" s="172" t="s">
        <v>140</v>
      </c>
    </row>
    <row r="192" spans="1:65" s="15" customFormat="1" ht="11.25">
      <c r="B192" s="179"/>
      <c r="D192" s="164" t="s">
        <v>148</v>
      </c>
      <c r="E192" s="180" t="s">
        <v>1</v>
      </c>
      <c r="F192" s="181" t="s">
        <v>159</v>
      </c>
      <c r="H192" s="182">
        <v>1120.3689999999999</v>
      </c>
      <c r="I192" s="183"/>
      <c r="L192" s="179"/>
      <c r="M192" s="184"/>
      <c r="N192" s="185"/>
      <c r="O192" s="185"/>
      <c r="P192" s="185"/>
      <c r="Q192" s="185"/>
      <c r="R192" s="185"/>
      <c r="S192" s="185"/>
      <c r="T192" s="186"/>
      <c r="AT192" s="180" t="s">
        <v>148</v>
      </c>
      <c r="AU192" s="180" t="s">
        <v>87</v>
      </c>
      <c r="AV192" s="15" t="s">
        <v>95</v>
      </c>
      <c r="AW192" s="15" t="s">
        <v>34</v>
      </c>
      <c r="AX192" s="15" t="s">
        <v>85</v>
      </c>
      <c r="AY192" s="180" t="s">
        <v>140</v>
      </c>
    </row>
    <row r="193" spans="1:65" s="2" customFormat="1" ht="37.9" customHeight="1">
      <c r="A193" s="33"/>
      <c r="B193" s="149"/>
      <c r="C193" s="150" t="s">
        <v>212</v>
      </c>
      <c r="D193" s="150" t="s">
        <v>142</v>
      </c>
      <c r="E193" s="151" t="s">
        <v>213</v>
      </c>
      <c r="F193" s="152" t="s">
        <v>214</v>
      </c>
      <c r="G193" s="153" t="s">
        <v>166</v>
      </c>
      <c r="H193" s="154">
        <v>416.226</v>
      </c>
      <c r="I193" s="155"/>
      <c r="J193" s="156">
        <f>ROUND(I193*H193,2)</f>
        <v>0</v>
      </c>
      <c r="K193" s="152" t="s">
        <v>146</v>
      </c>
      <c r="L193" s="34"/>
      <c r="M193" s="157" t="s">
        <v>1</v>
      </c>
      <c r="N193" s="158" t="s">
        <v>43</v>
      </c>
      <c r="O193" s="59"/>
      <c r="P193" s="159">
        <f>O193*H193</f>
        <v>0</v>
      </c>
      <c r="Q193" s="159">
        <v>0</v>
      </c>
      <c r="R193" s="159">
        <f>Q193*H193</f>
        <v>0</v>
      </c>
      <c r="S193" s="159">
        <v>0</v>
      </c>
      <c r="T193" s="160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1" t="s">
        <v>95</v>
      </c>
      <c r="AT193" s="161" t="s">
        <v>142</v>
      </c>
      <c r="AU193" s="161" t="s">
        <v>87</v>
      </c>
      <c r="AY193" s="18" t="s">
        <v>140</v>
      </c>
      <c r="BE193" s="162">
        <f>IF(N193="základní",J193,0)</f>
        <v>0</v>
      </c>
      <c r="BF193" s="162">
        <f>IF(N193="snížená",J193,0)</f>
        <v>0</v>
      </c>
      <c r="BG193" s="162">
        <f>IF(N193="zákl. přenesená",J193,0)</f>
        <v>0</v>
      </c>
      <c r="BH193" s="162">
        <f>IF(N193="sníž. přenesená",J193,0)</f>
        <v>0</v>
      </c>
      <c r="BI193" s="162">
        <f>IF(N193="nulová",J193,0)</f>
        <v>0</v>
      </c>
      <c r="BJ193" s="18" t="s">
        <v>85</v>
      </c>
      <c r="BK193" s="162">
        <f>ROUND(I193*H193,2)</f>
        <v>0</v>
      </c>
      <c r="BL193" s="18" t="s">
        <v>95</v>
      </c>
      <c r="BM193" s="161" t="s">
        <v>215</v>
      </c>
    </row>
    <row r="194" spans="1:65" s="14" customFormat="1" ht="11.25">
      <c r="B194" s="171"/>
      <c r="D194" s="164" t="s">
        <v>148</v>
      </c>
      <c r="E194" s="172" t="s">
        <v>1</v>
      </c>
      <c r="F194" s="173" t="s">
        <v>216</v>
      </c>
      <c r="H194" s="174">
        <v>416.226</v>
      </c>
      <c r="I194" s="175"/>
      <c r="L194" s="171"/>
      <c r="M194" s="176"/>
      <c r="N194" s="177"/>
      <c r="O194" s="177"/>
      <c r="P194" s="177"/>
      <c r="Q194" s="177"/>
      <c r="R194" s="177"/>
      <c r="S194" s="177"/>
      <c r="T194" s="178"/>
      <c r="AT194" s="172" t="s">
        <v>148</v>
      </c>
      <c r="AU194" s="172" t="s">
        <v>87</v>
      </c>
      <c r="AV194" s="14" t="s">
        <v>87</v>
      </c>
      <c r="AW194" s="14" t="s">
        <v>34</v>
      </c>
      <c r="AX194" s="14" t="s">
        <v>78</v>
      </c>
      <c r="AY194" s="172" t="s">
        <v>140</v>
      </c>
    </row>
    <row r="195" spans="1:65" s="15" customFormat="1" ht="11.25">
      <c r="B195" s="179"/>
      <c r="D195" s="164" t="s">
        <v>148</v>
      </c>
      <c r="E195" s="180" t="s">
        <v>1</v>
      </c>
      <c r="F195" s="181" t="s">
        <v>159</v>
      </c>
      <c r="H195" s="182">
        <v>416.226</v>
      </c>
      <c r="I195" s="183"/>
      <c r="L195" s="179"/>
      <c r="M195" s="184"/>
      <c r="N195" s="185"/>
      <c r="O195" s="185"/>
      <c r="P195" s="185"/>
      <c r="Q195" s="185"/>
      <c r="R195" s="185"/>
      <c r="S195" s="185"/>
      <c r="T195" s="186"/>
      <c r="AT195" s="180" t="s">
        <v>148</v>
      </c>
      <c r="AU195" s="180" t="s">
        <v>87</v>
      </c>
      <c r="AV195" s="15" t="s">
        <v>95</v>
      </c>
      <c r="AW195" s="15" t="s">
        <v>34</v>
      </c>
      <c r="AX195" s="15" t="s">
        <v>85</v>
      </c>
      <c r="AY195" s="180" t="s">
        <v>140</v>
      </c>
    </row>
    <row r="196" spans="1:65" s="2" customFormat="1" ht="24.2" customHeight="1">
      <c r="A196" s="33"/>
      <c r="B196" s="149"/>
      <c r="C196" s="150" t="s">
        <v>217</v>
      </c>
      <c r="D196" s="150" t="s">
        <v>142</v>
      </c>
      <c r="E196" s="151" t="s">
        <v>218</v>
      </c>
      <c r="F196" s="152" t="s">
        <v>219</v>
      </c>
      <c r="G196" s="153" t="s">
        <v>166</v>
      </c>
      <c r="H196" s="154">
        <v>1536.595</v>
      </c>
      <c r="I196" s="155"/>
      <c r="J196" s="156">
        <f>ROUND(I196*H196,2)</f>
        <v>0</v>
      </c>
      <c r="K196" s="152" t="s">
        <v>146</v>
      </c>
      <c r="L196" s="34"/>
      <c r="M196" s="157" t="s">
        <v>1</v>
      </c>
      <c r="N196" s="158" t="s">
        <v>43</v>
      </c>
      <c r="O196" s="59"/>
      <c r="P196" s="159">
        <f>O196*H196</f>
        <v>0</v>
      </c>
      <c r="Q196" s="159">
        <v>0</v>
      </c>
      <c r="R196" s="159">
        <f>Q196*H196</f>
        <v>0</v>
      </c>
      <c r="S196" s="159">
        <v>0</v>
      </c>
      <c r="T196" s="16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1" t="s">
        <v>95</v>
      </c>
      <c r="AT196" s="161" t="s">
        <v>142</v>
      </c>
      <c r="AU196" s="161" t="s">
        <v>87</v>
      </c>
      <c r="AY196" s="18" t="s">
        <v>140</v>
      </c>
      <c r="BE196" s="162">
        <f>IF(N196="základní",J196,0)</f>
        <v>0</v>
      </c>
      <c r="BF196" s="162">
        <f>IF(N196="snížená",J196,0)</f>
        <v>0</v>
      </c>
      <c r="BG196" s="162">
        <f>IF(N196="zákl. přenesená",J196,0)</f>
        <v>0</v>
      </c>
      <c r="BH196" s="162">
        <f>IF(N196="sníž. přenesená",J196,0)</f>
        <v>0</v>
      </c>
      <c r="BI196" s="162">
        <f>IF(N196="nulová",J196,0)</f>
        <v>0</v>
      </c>
      <c r="BJ196" s="18" t="s">
        <v>85</v>
      </c>
      <c r="BK196" s="162">
        <f>ROUND(I196*H196,2)</f>
        <v>0</v>
      </c>
      <c r="BL196" s="18" t="s">
        <v>95</v>
      </c>
      <c r="BM196" s="161" t="s">
        <v>220</v>
      </c>
    </row>
    <row r="197" spans="1:65" s="13" customFormat="1" ht="11.25">
      <c r="B197" s="163"/>
      <c r="D197" s="164" t="s">
        <v>148</v>
      </c>
      <c r="E197" s="165" t="s">
        <v>1</v>
      </c>
      <c r="F197" s="166" t="s">
        <v>221</v>
      </c>
      <c r="H197" s="165" t="s">
        <v>1</v>
      </c>
      <c r="I197" s="167"/>
      <c r="L197" s="163"/>
      <c r="M197" s="168"/>
      <c r="N197" s="169"/>
      <c r="O197" s="169"/>
      <c r="P197" s="169"/>
      <c r="Q197" s="169"/>
      <c r="R197" s="169"/>
      <c r="S197" s="169"/>
      <c r="T197" s="170"/>
      <c r="AT197" s="165" t="s">
        <v>148</v>
      </c>
      <c r="AU197" s="165" t="s">
        <v>87</v>
      </c>
      <c r="AV197" s="13" t="s">
        <v>85</v>
      </c>
      <c r="AW197" s="13" t="s">
        <v>34</v>
      </c>
      <c r="AX197" s="13" t="s">
        <v>78</v>
      </c>
      <c r="AY197" s="165" t="s">
        <v>140</v>
      </c>
    </row>
    <row r="198" spans="1:65" s="14" customFormat="1" ht="11.25">
      <c r="B198" s="171"/>
      <c r="D198" s="164" t="s">
        <v>148</v>
      </c>
      <c r="E198" s="172" t="s">
        <v>1</v>
      </c>
      <c r="F198" s="173" t="s">
        <v>222</v>
      </c>
      <c r="H198" s="174">
        <v>416.226</v>
      </c>
      <c r="I198" s="175"/>
      <c r="L198" s="171"/>
      <c r="M198" s="176"/>
      <c r="N198" s="177"/>
      <c r="O198" s="177"/>
      <c r="P198" s="177"/>
      <c r="Q198" s="177"/>
      <c r="R198" s="177"/>
      <c r="S198" s="177"/>
      <c r="T198" s="178"/>
      <c r="AT198" s="172" t="s">
        <v>148</v>
      </c>
      <c r="AU198" s="172" t="s">
        <v>87</v>
      </c>
      <c r="AV198" s="14" t="s">
        <v>87</v>
      </c>
      <c r="AW198" s="14" t="s">
        <v>34</v>
      </c>
      <c r="AX198" s="14" t="s">
        <v>78</v>
      </c>
      <c r="AY198" s="172" t="s">
        <v>140</v>
      </c>
    </row>
    <row r="199" spans="1:65" s="14" customFormat="1" ht="11.25">
      <c r="B199" s="171"/>
      <c r="D199" s="164" t="s">
        <v>148</v>
      </c>
      <c r="E199" s="172" t="s">
        <v>1</v>
      </c>
      <c r="F199" s="173" t="s">
        <v>223</v>
      </c>
      <c r="H199" s="174">
        <v>1120.3689999999999</v>
      </c>
      <c r="I199" s="175"/>
      <c r="L199" s="171"/>
      <c r="M199" s="176"/>
      <c r="N199" s="177"/>
      <c r="O199" s="177"/>
      <c r="P199" s="177"/>
      <c r="Q199" s="177"/>
      <c r="R199" s="177"/>
      <c r="S199" s="177"/>
      <c r="T199" s="178"/>
      <c r="AT199" s="172" t="s">
        <v>148</v>
      </c>
      <c r="AU199" s="172" t="s">
        <v>87</v>
      </c>
      <c r="AV199" s="14" t="s">
        <v>87</v>
      </c>
      <c r="AW199" s="14" t="s">
        <v>34</v>
      </c>
      <c r="AX199" s="14" t="s">
        <v>78</v>
      </c>
      <c r="AY199" s="172" t="s">
        <v>140</v>
      </c>
    </row>
    <row r="200" spans="1:65" s="15" customFormat="1" ht="11.25">
      <c r="B200" s="179"/>
      <c r="D200" s="164" t="s">
        <v>148</v>
      </c>
      <c r="E200" s="180" t="s">
        <v>1</v>
      </c>
      <c r="F200" s="181" t="s">
        <v>159</v>
      </c>
      <c r="H200" s="182">
        <v>1536.5949999999998</v>
      </c>
      <c r="I200" s="183"/>
      <c r="L200" s="179"/>
      <c r="M200" s="184"/>
      <c r="N200" s="185"/>
      <c r="O200" s="185"/>
      <c r="P200" s="185"/>
      <c r="Q200" s="185"/>
      <c r="R200" s="185"/>
      <c r="S200" s="185"/>
      <c r="T200" s="186"/>
      <c r="AT200" s="180" t="s">
        <v>148</v>
      </c>
      <c r="AU200" s="180" t="s">
        <v>87</v>
      </c>
      <c r="AV200" s="15" t="s">
        <v>95</v>
      </c>
      <c r="AW200" s="15" t="s">
        <v>34</v>
      </c>
      <c r="AX200" s="15" t="s">
        <v>85</v>
      </c>
      <c r="AY200" s="180" t="s">
        <v>140</v>
      </c>
    </row>
    <row r="201" spans="1:65" s="2" customFormat="1" ht="24.2" customHeight="1">
      <c r="A201" s="33"/>
      <c r="B201" s="149"/>
      <c r="C201" s="150" t="s">
        <v>224</v>
      </c>
      <c r="D201" s="150" t="s">
        <v>142</v>
      </c>
      <c r="E201" s="151" t="s">
        <v>225</v>
      </c>
      <c r="F201" s="152" t="s">
        <v>226</v>
      </c>
      <c r="G201" s="153" t="s">
        <v>145</v>
      </c>
      <c r="H201" s="154">
        <v>2399.8000000000002</v>
      </c>
      <c r="I201" s="155"/>
      <c r="J201" s="156">
        <f>ROUND(I201*H201,2)</f>
        <v>0</v>
      </c>
      <c r="K201" s="152" t="s">
        <v>146</v>
      </c>
      <c r="L201" s="34"/>
      <c r="M201" s="157" t="s">
        <v>1</v>
      </c>
      <c r="N201" s="158" t="s">
        <v>43</v>
      </c>
      <c r="O201" s="59"/>
      <c r="P201" s="159">
        <f>O201*H201</f>
        <v>0</v>
      </c>
      <c r="Q201" s="159">
        <v>0</v>
      </c>
      <c r="R201" s="159">
        <f>Q201*H201</f>
        <v>0</v>
      </c>
      <c r="S201" s="159">
        <v>0</v>
      </c>
      <c r="T201" s="160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1" t="s">
        <v>95</v>
      </c>
      <c r="AT201" s="161" t="s">
        <v>142</v>
      </c>
      <c r="AU201" s="161" t="s">
        <v>87</v>
      </c>
      <c r="AY201" s="18" t="s">
        <v>140</v>
      </c>
      <c r="BE201" s="162">
        <f>IF(N201="základní",J201,0)</f>
        <v>0</v>
      </c>
      <c r="BF201" s="162">
        <f>IF(N201="snížená",J201,0)</f>
        <v>0</v>
      </c>
      <c r="BG201" s="162">
        <f>IF(N201="zákl. přenesená",J201,0)</f>
        <v>0</v>
      </c>
      <c r="BH201" s="162">
        <f>IF(N201="sníž. přenesená",J201,0)</f>
        <v>0</v>
      </c>
      <c r="BI201" s="162">
        <f>IF(N201="nulová",J201,0)</f>
        <v>0</v>
      </c>
      <c r="BJ201" s="18" t="s">
        <v>85</v>
      </c>
      <c r="BK201" s="162">
        <f>ROUND(I201*H201,2)</f>
        <v>0</v>
      </c>
      <c r="BL201" s="18" t="s">
        <v>95</v>
      </c>
      <c r="BM201" s="161" t="s">
        <v>227</v>
      </c>
    </row>
    <row r="202" spans="1:65" s="13" customFormat="1" ht="11.25">
      <c r="B202" s="163"/>
      <c r="D202" s="164" t="s">
        <v>148</v>
      </c>
      <c r="E202" s="165" t="s">
        <v>1</v>
      </c>
      <c r="F202" s="166" t="s">
        <v>228</v>
      </c>
      <c r="H202" s="165" t="s">
        <v>1</v>
      </c>
      <c r="I202" s="167"/>
      <c r="L202" s="163"/>
      <c r="M202" s="168"/>
      <c r="N202" s="169"/>
      <c r="O202" s="169"/>
      <c r="P202" s="169"/>
      <c r="Q202" s="169"/>
      <c r="R202" s="169"/>
      <c r="S202" s="169"/>
      <c r="T202" s="170"/>
      <c r="AT202" s="165" t="s">
        <v>148</v>
      </c>
      <c r="AU202" s="165" t="s">
        <v>87</v>
      </c>
      <c r="AV202" s="13" t="s">
        <v>85</v>
      </c>
      <c r="AW202" s="13" t="s">
        <v>34</v>
      </c>
      <c r="AX202" s="13" t="s">
        <v>78</v>
      </c>
      <c r="AY202" s="165" t="s">
        <v>140</v>
      </c>
    </row>
    <row r="203" spans="1:65" s="14" customFormat="1" ht="11.25">
      <c r="B203" s="171"/>
      <c r="D203" s="164" t="s">
        <v>148</v>
      </c>
      <c r="E203" s="172" t="s">
        <v>1</v>
      </c>
      <c r="F203" s="173" t="s">
        <v>229</v>
      </c>
      <c r="H203" s="174">
        <v>2399.8000000000002</v>
      </c>
      <c r="I203" s="175"/>
      <c r="L203" s="171"/>
      <c r="M203" s="176"/>
      <c r="N203" s="177"/>
      <c r="O203" s="177"/>
      <c r="P203" s="177"/>
      <c r="Q203" s="177"/>
      <c r="R203" s="177"/>
      <c r="S203" s="177"/>
      <c r="T203" s="178"/>
      <c r="AT203" s="172" t="s">
        <v>148</v>
      </c>
      <c r="AU203" s="172" t="s">
        <v>87</v>
      </c>
      <c r="AV203" s="14" t="s">
        <v>87</v>
      </c>
      <c r="AW203" s="14" t="s">
        <v>34</v>
      </c>
      <c r="AX203" s="14" t="s">
        <v>78</v>
      </c>
      <c r="AY203" s="172" t="s">
        <v>140</v>
      </c>
    </row>
    <row r="204" spans="1:65" s="15" customFormat="1" ht="11.25">
      <c r="B204" s="179"/>
      <c r="D204" s="164" t="s">
        <v>148</v>
      </c>
      <c r="E204" s="180" t="s">
        <v>1</v>
      </c>
      <c r="F204" s="181" t="s">
        <v>159</v>
      </c>
      <c r="H204" s="182">
        <v>2399.8000000000002</v>
      </c>
      <c r="I204" s="183"/>
      <c r="L204" s="179"/>
      <c r="M204" s="184"/>
      <c r="N204" s="185"/>
      <c r="O204" s="185"/>
      <c r="P204" s="185"/>
      <c r="Q204" s="185"/>
      <c r="R204" s="185"/>
      <c r="S204" s="185"/>
      <c r="T204" s="186"/>
      <c r="AT204" s="180" t="s">
        <v>148</v>
      </c>
      <c r="AU204" s="180" t="s">
        <v>87</v>
      </c>
      <c r="AV204" s="15" t="s">
        <v>95</v>
      </c>
      <c r="AW204" s="15" t="s">
        <v>34</v>
      </c>
      <c r="AX204" s="15" t="s">
        <v>85</v>
      </c>
      <c r="AY204" s="180" t="s">
        <v>140</v>
      </c>
    </row>
    <row r="205" spans="1:65" s="2" customFormat="1" ht="33" customHeight="1">
      <c r="A205" s="33"/>
      <c r="B205" s="149"/>
      <c r="C205" s="150" t="s">
        <v>230</v>
      </c>
      <c r="D205" s="150" t="s">
        <v>142</v>
      </c>
      <c r="E205" s="151" t="s">
        <v>231</v>
      </c>
      <c r="F205" s="152" t="s">
        <v>232</v>
      </c>
      <c r="G205" s="153" t="s">
        <v>233</v>
      </c>
      <c r="H205" s="154">
        <v>832.452</v>
      </c>
      <c r="I205" s="155"/>
      <c r="J205" s="156">
        <f>ROUND(I205*H205,2)</f>
        <v>0</v>
      </c>
      <c r="K205" s="152" t="s">
        <v>146</v>
      </c>
      <c r="L205" s="34"/>
      <c r="M205" s="157" t="s">
        <v>1</v>
      </c>
      <c r="N205" s="158" t="s">
        <v>43</v>
      </c>
      <c r="O205" s="59"/>
      <c r="P205" s="159">
        <f>O205*H205</f>
        <v>0</v>
      </c>
      <c r="Q205" s="159">
        <v>0</v>
      </c>
      <c r="R205" s="159">
        <f>Q205*H205</f>
        <v>0</v>
      </c>
      <c r="S205" s="159">
        <v>0</v>
      </c>
      <c r="T205" s="160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1" t="s">
        <v>95</v>
      </c>
      <c r="AT205" s="161" t="s">
        <v>142</v>
      </c>
      <c r="AU205" s="161" t="s">
        <v>87</v>
      </c>
      <c r="AY205" s="18" t="s">
        <v>140</v>
      </c>
      <c r="BE205" s="162">
        <f>IF(N205="základní",J205,0)</f>
        <v>0</v>
      </c>
      <c r="BF205" s="162">
        <f>IF(N205="snížená",J205,0)</f>
        <v>0</v>
      </c>
      <c r="BG205" s="162">
        <f>IF(N205="zákl. přenesená",J205,0)</f>
        <v>0</v>
      </c>
      <c r="BH205" s="162">
        <f>IF(N205="sníž. přenesená",J205,0)</f>
        <v>0</v>
      </c>
      <c r="BI205" s="162">
        <f>IF(N205="nulová",J205,0)</f>
        <v>0</v>
      </c>
      <c r="BJ205" s="18" t="s">
        <v>85</v>
      </c>
      <c r="BK205" s="162">
        <f>ROUND(I205*H205,2)</f>
        <v>0</v>
      </c>
      <c r="BL205" s="18" t="s">
        <v>95</v>
      </c>
      <c r="BM205" s="161" t="s">
        <v>234</v>
      </c>
    </row>
    <row r="206" spans="1:65" s="13" customFormat="1" ht="11.25">
      <c r="B206" s="163"/>
      <c r="D206" s="164" t="s">
        <v>148</v>
      </c>
      <c r="E206" s="165" t="s">
        <v>1</v>
      </c>
      <c r="F206" s="166" t="s">
        <v>221</v>
      </c>
      <c r="H206" s="165" t="s">
        <v>1</v>
      </c>
      <c r="I206" s="167"/>
      <c r="L206" s="163"/>
      <c r="M206" s="168"/>
      <c r="N206" s="169"/>
      <c r="O206" s="169"/>
      <c r="P206" s="169"/>
      <c r="Q206" s="169"/>
      <c r="R206" s="169"/>
      <c r="S206" s="169"/>
      <c r="T206" s="170"/>
      <c r="AT206" s="165" t="s">
        <v>148</v>
      </c>
      <c r="AU206" s="165" t="s">
        <v>87</v>
      </c>
      <c r="AV206" s="13" t="s">
        <v>85</v>
      </c>
      <c r="AW206" s="13" t="s">
        <v>34</v>
      </c>
      <c r="AX206" s="13" t="s">
        <v>78</v>
      </c>
      <c r="AY206" s="165" t="s">
        <v>140</v>
      </c>
    </row>
    <row r="207" spans="1:65" s="14" customFormat="1" ht="11.25">
      <c r="B207" s="171"/>
      <c r="D207" s="164" t="s">
        <v>148</v>
      </c>
      <c r="E207" s="172" t="s">
        <v>1</v>
      </c>
      <c r="F207" s="173" t="s">
        <v>235</v>
      </c>
      <c r="H207" s="174">
        <v>832.452</v>
      </c>
      <c r="I207" s="175"/>
      <c r="L207" s="171"/>
      <c r="M207" s="176"/>
      <c r="N207" s="177"/>
      <c r="O207" s="177"/>
      <c r="P207" s="177"/>
      <c r="Q207" s="177"/>
      <c r="R207" s="177"/>
      <c r="S207" s="177"/>
      <c r="T207" s="178"/>
      <c r="AT207" s="172" t="s">
        <v>148</v>
      </c>
      <c r="AU207" s="172" t="s">
        <v>87</v>
      </c>
      <c r="AV207" s="14" t="s">
        <v>87</v>
      </c>
      <c r="AW207" s="14" t="s">
        <v>34</v>
      </c>
      <c r="AX207" s="14" t="s">
        <v>85</v>
      </c>
      <c r="AY207" s="172" t="s">
        <v>140</v>
      </c>
    </row>
    <row r="208" spans="1:65" s="2" customFormat="1" ht="16.5" customHeight="1">
      <c r="A208" s="33"/>
      <c r="B208" s="149"/>
      <c r="C208" s="150" t="s">
        <v>236</v>
      </c>
      <c r="D208" s="150" t="s">
        <v>142</v>
      </c>
      <c r="E208" s="151" t="s">
        <v>237</v>
      </c>
      <c r="F208" s="152" t="s">
        <v>238</v>
      </c>
      <c r="G208" s="153" t="s">
        <v>166</v>
      </c>
      <c r="H208" s="154">
        <v>1757.335</v>
      </c>
      <c r="I208" s="155"/>
      <c r="J208" s="156">
        <f>ROUND(I208*H208,2)</f>
        <v>0</v>
      </c>
      <c r="K208" s="152" t="s">
        <v>146</v>
      </c>
      <c r="L208" s="34"/>
      <c r="M208" s="157" t="s">
        <v>1</v>
      </c>
      <c r="N208" s="158" t="s">
        <v>43</v>
      </c>
      <c r="O208" s="59"/>
      <c r="P208" s="159">
        <f>O208*H208</f>
        <v>0</v>
      </c>
      <c r="Q208" s="159">
        <v>0</v>
      </c>
      <c r="R208" s="159">
        <f>Q208*H208</f>
        <v>0</v>
      </c>
      <c r="S208" s="159">
        <v>0</v>
      </c>
      <c r="T208" s="160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1" t="s">
        <v>95</v>
      </c>
      <c r="AT208" s="161" t="s">
        <v>142</v>
      </c>
      <c r="AU208" s="161" t="s">
        <v>87</v>
      </c>
      <c r="AY208" s="18" t="s">
        <v>140</v>
      </c>
      <c r="BE208" s="162">
        <f>IF(N208="základní",J208,0)</f>
        <v>0</v>
      </c>
      <c r="BF208" s="162">
        <f>IF(N208="snížená",J208,0)</f>
        <v>0</v>
      </c>
      <c r="BG208" s="162">
        <f>IF(N208="zákl. přenesená",J208,0)</f>
        <v>0</v>
      </c>
      <c r="BH208" s="162">
        <f>IF(N208="sníž. přenesená",J208,0)</f>
        <v>0</v>
      </c>
      <c r="BI208" s="162">
        <f>IF(N208="nulová",J208,0)</f>
        <v>0</v>
      </c>
      <c r="BJ208" s="18" t="s">
        <v>85</v>
      </c>
      <c r="BK208" s="162">
        <f>ROUND(I208*H208,2)</f>
        <v>0</v>
      </c>
      <c r="BL208" s="18" t="s">
        <v>95</v>
      </c>
      <c r="BM208" s="161" t="s">
        <v>239</v>
      </c>
    </row>
    <row r="209" spans="1:65" s="13" customFormat="1" ht="11.25">
      <c r="B209" s="163"/>
      <c r="D209" s="164" t="s">
        <v>148</v>
      </c>
      <c r="E209" s="165" t="s">
        <v>1</v>
      </c>
      <c r="F209" s="166" t="s">
        <v>221</v>
      </c>
      <c r="H209" s="165" t="s">
        <v>1</v>
      </c>
      <c r="I209" s="167"/>
      <c r="L209" s="163"/>
      <c r="M209" s="168"/>
      <c r="N209" s="169"/>
      <c r="O209" s="169"/>
      <c r="P209" s="169"/>
      <c r="Q209" s="169"/>
      <c r="R209" s="169"/>
      <c r="S209" s="169"/>
      <c r="T209" s="170"/>
      <c r="AT209" s="165" t="s">
        <v>148</v>
      </c>
      <c r="AU209" s="165" t="s">
        <v>87</v>
      </c>
      <c r="AV209" s="13" t="s">
        <v>85</v>
      </c>
      <c r="AW209" s="13" t="s">
        <v>34</v>
      </c>
      <c r="AX209" s="13" t="s">
        <v>78</v>
      </c>
      <c r="AY209" s="165" t="s">
        <v>140</v>
      </c>
    </row>
    <row r="210" spans="1:65" s="14" customFormat="1" ht="11.25">
      <c r="B210" s="171"/>
      <c r="D210" s="164" t="s">
        <v>148</v>
      </c>
      <c r="E210" s="172" t="s">
        <v>1</v>
      </c>
      <c r="F210" s="173" t="s">
        <v>240</v>
      </c>
      <c r="H210" s="174">
        <v>636.96600000000001</v>
      </c>
      <c r="I210" s="175"/>
      <c r="L210" s="171"/>
      <c r="M210" s="176"/>
      <c r="N210" s="177"/>
      <c r="O210" s="177"/>
      <c r="P210" s="177"/>
      <c r="Q210" s="177"/>
      <c r="R210" s="177"/>
      <c r="S210" s="177"/>
      <c r="T210" s="178"/>
      <c r="AT210" s="172" t="s">
        <v>148</v>
      </c>
      <c r="AU210" s="172" t="s">
        <v>87</v>
      </c>
      <c r="AV210" s="14" t="s">
        <v>87</v>
      </c>
      <c r="AW210" s="14" t="s">
        <v>34</v>
      </c>
      <c r="AX210" s="14" t="s">
        <v>78</v>
      </c>
      <c r="AY210" s="172" t="s">
        <v>140</v>
      </c>
    </row>
    <row r="211" spans="1:65" s="14" customFormat="1" ht="11.25">
      <c r="B211" s="171"/>
      <c r="D211" s="164" t="s">
        <v>148</v>
      </c>
      <c r="E211" s="172" t="s">
        <v>1</v>
      </c>
      <c r="F211" s="173" t="s">
        <v>223</v>
      </c>
      <c r="H211" s="174">
        <v>1120.3689999999999</v>
      </c>
      <c r="I211" s="175"/>
      <c r="L211" s="171"/>
      <c r="M211" s="176"/>
      <c r="N211" s="177"/>
      <c r="O211" s="177"/>
      <c r="P211" s="177"/>
      <c r="Q211" s="177"/>
      <c r="R211" s="177"/>
      <c r="S211" s="177"/>
      <c r="T211" s="178"/>
      <c r="AT211" s="172" t="s">
        <v>148</v>
      </c>
      <c r="AU211" s="172" t="s">
        <v>87</v>
      </c>
      <c r="AV211" s="14" t="s">
        <v>87</v>
      </c>
      <c r="AW211" s="14" t="s">
        <v>34</v>
      </c>
      <c r="AX211" s="14" t="s">
        <v>78</v>
      </c>
      <c r="AY211" s="172" t="s">
        <v>140</v>
      </c>
    </row>
    <row r="212" spans="1:65" s="15" customFormat="1" ht="11.25">
      <c r="B212" s="179"/>
      <c r="D212" s="164" t="s">
        <v>148</v>
      </c>
      <c r="E212" s="180" t="s">
        <v>1</v>
      </c>
      <c r="F212" s="181" t="s">
        <v>159</v>
      </c>
      <c r="H212" s="182">
        <v>1757.335</v>
      </c>
      <c r="I212" s="183"/>
      <c r="L212" s="179"/>
      <c r="M212" s="184"/>
      <c r="N212" s="185"/>
      <c r="O212" s="185"/>
      <c r="P212" s="185"/>
      <c r="Q212" s="185"/>
      <c r="R212" s="185"/>
      <c r="S212" s="185"/>
      <c r="T212" s="186"/>
      <c r="AT212" s="180" t="s">
        <v>148</v>
      </c>
      <c r="AU212" s="180" t="s">
        <v>87</v>
      </c>
      <c r="AV212" s="15" t="s">
        <v>95</v>
      </c>
      <c r="AW212" s="15" t="s">
        <v>34</v>
      </c>
      <c r="AX212" s="15" t="s">
        <v>85</v>
      </c>
      <c r="AY212" s="180" t="s">
        <v>140</v>
      </c>
    </row>
    <row r="213" spans="1:65" s="2" customFormat="1" ht="24.2" customHeight="1">
      <c r="A213" s="33"/>
      <c r="B213" s="149"/>
      <c r="C213" s="150" t="s">
        <v>8</v>
      </c>
      <c r="D213" s="150" t="s">
        <v>142</v>
      </c>
      <c r="E213" s="151" t="s">
        <v>241</v>
      </c>
      <c r="F213" s="152" t="s">
        <v>242</v>
      </c>
      <c r="G213" s="153" t="s">
        <v>166</v>
      </c>
      <c r="H213" s="154">
        <v>220.74</v>
      </c>
      <c r="I213" s="155"/>
      <c r="J213" s="156">
        <f>ROUND(I213*H213,2)</f>
        <v>0</v>
      </c>
      <c r="K213" s="152" t="s">
        <v>146</v>
      </c>
      <c r="L213" s="34"/>
      <c r="M213" s="157" t="s">
        <v>1</v>
      </c>
      <c r="N213" s="158" t="s">
        <v>43</v>
      </c>
      <c r="O213" s="59"/>
      <c r="P213" s="159">
        <f>O213*H213</f>
        <v>0</v>
      </c>
      <c r="Q213" s="159">
        <v>0</v>
      </c>
      <c r="R213" s="159">
        <f>Q213*H213</f>
        <v>0</v>
      </c>
      <c r="S213" s="159">
        <v>0</v>
      </c>
      <c r="T213" s="160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1" t="s">
        <v>95</v>
      </c>
      <c r="AT213" s="161" t="s">
        <v>142</v>
      </c>
      <c r="AU213" s="161" t="s">
        <v>87</v>
      </c>
      <c r="AY213" s="18" t="s">
        <v>140</v>
      </c>
      <c r="BE213" s="162">
        <f>IF(N213="základní",J213,0)</f>
        <v>0</v>
      </c>
      <c r="BF213" s="162">
        <f>IF(N213="snížená",J213,0)</f>
        <v>0</v>
      </c>
      <c r="BG213" s="162">
        <f>IF(N213="zákl. přenesená",J213,0)</f>
        <v>0</v>
      </c>
      <c r="BH213" s="162">
        <f>IF(N213="sníž. přenesená",J213,0)</f>
        <v>0</v>
      </c>
      <c r="BI213" s="162">
        <f>IF(N213="nulová",J213,0)</f>
        <v>0</v>
      </c>
      <c r="BJ213" s="18" t="s">
        <v>85</v>
      </c>
      <c r="BK213" s="162">
        <f>ROUND(I213*H213,2)</f>
        <v>0</v>
      </c>
      <c r="BL213" s="18" t="s">
        <v>95</v>
      </c>
      <c r="BM213" s="161" t="s">
        <v>243</v>
      </c>
    </row>
    <row r="214" spans="1:65" s="13" customFormat="1" ht="11.25">
      <c r="B214" s="163"/>
      <c r="D214" s="164" t="s">
        <v>148</v>
      </c>
      <c r="E214" s="165" t="s">
        <v>1</v>
      </c>
      <c r="F214" s="166" t="s">
        <v>244</v>
      </c>
      <c r="H214" s="165" t="s">
        <v>1</v>
      </c>
      <c r="I214" s="167"/>
      <c r="L214" s="163"/>
      <c r="M214" s="168"/>
      <c r="N214" s="169"/>
      <c r="O214" s="169"/>
      <c r="P214" s="169"/>
      <c r="Q214" s="169"/>
      <c r="R214" s="169"/>
      <c r="S214" s="169"/>
      <c r="T214" s="170"/>
      <c r="AT214" s="165" t="s">
        <v>148</v>
      </c>
      <c r="AU214" s="165" t="s">
        <v>87</v>
      </c>
      <c r="AV214" s="13" t="s">
        <v>85</v>
      </c>
      <c r="AW214" s="13" t="s">
        <v>34</v>
      </c>
      <c r="AX214" s="13" t="s">
        <v>78</v>
      </c>
      <c r="AY214" s="165" t="s">
        <v>140</v>
      </c>
    </row>
    <row r="215" spans="1:65" s="13" customFormat="1" ht="11.25">
      <c r="B215" s="163"/>
      <c r="D215" s="164" t="s">
        <v>148</v>
      </c>
      <c r="E215" s="165" t="s">
        <v>1</v>
      </c>
      <c r="F215" s="166" t="s">
        <v>245</v>
      </c>
      <c r="H215" s="165" t="s">
        <v>1</v>
      </c>
      <c r="I215" s="167"/>
      <c r="L215" s="163"/>
      <c r="M215" s="168"/>
      <c r="N215" s="169"/>
      <c r="O215" s="169"/>
      <c r="P215" s="169"/>
      <c r="Q215" s="169"/>
      <c r="R215" s="169"/>
      <c r="S215" s="169"/>
      <c r="T215" s="170"/>
      <c r="AT215" s="165" t="s">
        <v>148</v>
      </c>
      <c r="AU215" s="165" t="s">
        <v>87</v>
      </c>
      <c r="AV215" s="13" t="s">
        <v>85</v>
      </c>
      <c r="AW215" s="13" t="s">
        <v>34</v>
      </c>
      <c r="AX215" s="13" t="s">
        <v>78</v>
      </c>
      <c r="AY215" s="165" t="s">
        <v>140</v>
      </c>
    </row>
    <row r="216" spans="1:65" s="14" customFormat="1" ht="11.25">
      <c r="B216" s="171"/>
      <c r="D216" s="164" t="s">
        <v>148</v>
      </c>
      <c r="E216" s="172" t="s">
        <v>1</v>
      </c>
      <c r="F216" s="173" t="s">
        <v>246</v>
      </c>
      <c r="H216" s="174">
        <v>220.74</v>
      </c>
      <c r="I216" s="175"/>
      <c r="L216" s="171"/>
      <c r="M216" s="176"/>
      <c r="N216" s="177"/>
      <c r="O216" s="177"/>
      <c r="P216" s="177"/>
      <c r="Q216" s="177"/>
      <c r="R216" s="177"/>
      <c r="S216" s="177"/>
      <c r="T216" s="178"/>
      <c r="AT216" s="172" t="s">
        <v>148</v>
      </c>
      <c r="AU216" s="172" t="s">
        <v>87</v>
      </c>
      <c r="AV216" s="14" t="s">
        <v>87</v>
      </c>
      <c r="AW216" s="14" t="s">
        <v>34</v>
      </c>
      <c r="AX216" s="14" t="s">
        <v>78</v>
      </c>
      <c r="AY216" s="172" t="s">
        <v>140</v>
      </c>
    </row>
    <row r="217" spans="1:65" s="15" customFormat="1" ht="11.25">
      <c r="B217" s="179"/>
      <c r="D217" s="164" t="s">
        <v>148</v>
      </c>
      <c r="E217" s="180" t="s">
        <v>1</v>
      </c>
      <c r="F217" s="181" t="s">
        <v>159</v>
      </c>
      <c r="H217" s="182">
        <v>220.74</v>
      </c>
      <c r="I217" s="183"/>
      <c r="L217" s="179"/>
      <c r="M217" s="184"/>
      <c r="N217" s="185"/>
      <c r="O217" s="185"/>
      <c r="P217" s="185"/>
      <c r="Q217" s="185"/>
      <c r="R217" s="185"/>
      <c r="S217" s="185"/>
      <c r="T217" s="186"/>
      <c r="AT217" s="180" t="s">
        <v>148</v>
      </c>
      <c r="AU217" s="180" t="s">
        <v>87</v>
      </c>
      <c r="AV217" s="15" t="s">
        <v>95</v>
      </c>
      <c r="AW217" s="15" t="s">
        <v>34</v>
      </c>
      <c r="AX217" s="15" t="s">
        <v>85</v>
      </c>
      <c r="AY217" s="180" t="s">
        <v>140</v>
      </c>
    </row>
    <row r="218" spans="1:65" s="2" customFormat="1" ht="24.2" customHeight="1">
      <c r="A218" s="33"/>
      <c r="B218" s="149"/>
      <c r="C218" s="150" t="s">
        <v>247</v>
      </c>
      <c r="D218" s="150" t="s">
        <v>142</v>
      </c>
      <c r="E218" s="151" t="s">
        <v>248</v>
      </c>
      <c r="F218" s="152" t="s">
        <v>249</v>
      </c>
      <c r="G218" s="153" t="s">
        <v>166</v>
      </c>
      <c r="H218" s="154">
        <v>37.83</v>
      </c>
      <c r="I218" s="155"/>
      <c r="J218" s="156">
        <f>ROUND(I218*H218,2)</f>
        <v>0</v>
      </c>
      <c r="K218" s="152" t="s">
        <v>146</v>
      </c>
      <c r="L218" s="34"/>
      <c r="M218" s="157" t="s">
        <v>1</v>
      </c>
      <c r="N218" s="158" t="s">
        <v>43</v>
      </c>
      <c r="O218" s="59"/>
      <c r="P218" s="159">
        <f>O218*H218</f>
        <v>0</v>
      </c>
      <c r="Q218" s="159">
        <v>0</v>
      </c>
      <c r="R218" s="159">
        <f>Q218*H218</f>
        <v>0</v>
      </c>
      <c r="S218" s="159">
        <v>0</v>
      </c>
      <c r="T218" s="160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1" t="s">
        <v>95</v>
      </c>
      <c r="AT218" s="161" t="s">
        <v>142</v>
      </c>
      <c r="AU218" s="161" t="s">
        <v>87</v>
      </c>
      <c r="AY218" s="18" t="s">
        <v>140</v>
      </c>
      <c r="BE218" s="162">
        <f>IF(N218="základní",J218,0)</f>
        <v>0</v>
      </c>
      <c r="BF218" s="162">
        <f>IF(N218="snížená",J218,0)</f>
        <v>0</v>
      </c>
      <c r="BG218" s="162">
        <f>IF(N218="zákl. přenesená",J218,0)</f>
        <v>0</v>
      </c>
      <c r="BH218" s="162">
        <f>IF(N218="sníž. přenesená",J218,0)</f>
        <v>0</v>
      </c>
      <c r="BI218" s="162">
        <f>IF(N218="nulová",J218,0)</f>
        <v>0</v>
      </c>
      <c r="BJ218" s="18" t="s">
        <v>85</v>
      </c>
      <c r="BK218" s="162">
        <f>ROUND(I218*H218,2)</f>
        <v>0</v>
      </c>
      <c r="BL218" s="18" t="s">
        <v>95</v>
      </c>
      <c r="BM218" s="161" t="s">
        <v>250</v>
      </c>
    </row>
    <row r="219" spans="1:65" s="13" customFormat="1" ht="11.25">
      <c r="B219" s="163"/>
      <c r="D219" s="164" t="s">
        <v>148</v>
      </c>
      <c r="E219" s="165" t="s">
        <v>1</v>
      </c>
      <c r="F219" s="166" t="s">
        <v>192</v>
      </c>
      <c r="H219" s="165" t="s">
        <v>1</v>
      </c>
      <c r="I219" s="167"/>
      <c r="L219" s="163"/>
      <c r="M219" s="168"/>
      <c r="N219" s="169"/>
      <c r="O219" s="169"/>
      <c r="P219" s="169"/>
      <c r="Q219" s="169"/>
      <c r="R219" s="169"/>
      <c r="S219" s="169"/>
      <c r="T219" s="170"/>
      <c r="AT219" s="165" t="s">
        <v>148</v>
      </c>
      <c r="AU219" s="165" t="s">
        <v>87</v>
      </c>
      <c r="AV219" s="13" t="s">
        <v>85</v>
      </c>
      <c r="AW219" s="13" t="s">
        <v>34</v>
      </c>
      <c r="AX219" s="13" t="s">
        <v>78</v>
      </c>
      <c r="AY219" s="165" t="s">
        <v>140</v>
      </c>
    </row>
    <row r="220" spans="1:65" s="13" customFormat="1" ht="11.25">
      <c r="B220" s="163"/>
      <c r="D220" s="164" t="s">
        <v>148</v>
      </c>
      <c r="E220" s="165" t="s">
        <v>1</v>
      </c>
      <c r="F220" s="166" t="s">
        <v>200</v>
      </c>
      <c r="H220" s="165" t="s">
        <v>1</v>
      </c>
      <c r="I220" s="167"/>
      <c r="L220" s="163"/>
      <c r="M220" s="168"/>
      <c r="N220" s="169"/>
      <c r="O220" s="169"/>
      <c r="P220" s="169"/>
      <c r="Q220" s="169"/>
      <c r="R220" s="169"/>
      <c r="S220" s="169"/>
      <c r="T220" s="170"/>
      <c r="AT220" s="165" t="s">
        <v>148</v>
      </c>
      <c r="AU220" s="165" t="s">
        <v>87</v>
      </c>
      <c r="AV220" s="13" t="s">
        <v>85</v>
      </c>
      <c r="AW220" s="13" t="s">
        <v>34</v>
      </c>
      <c r="AX220" s="13" t="s">
        <v>78</v>
      </c>
      <c r="AY220" s="165" t="s">
        <v>140</v>
      </c>
    </row>
    <row r="221" spans="1:65" s="14" customFormat="1" ht="11.25">
      <c r="B221" s="171"/>
      <c r="D221" s="164" t="s">
        <v>148</v>
      </c>
      <c r="E221" s="172" t="s">
        <v>1</v>
      </c>
      <c r="F221" s="173" t="s">
        <v>201</v>
      </c>
      <c r="H221" s="174">
        <v>35</v>
      </c>
      <c r="I221" s="175"/>
      <c r="L221" s="171"/>
      <c r="M221" s="176"/>
      <c r="N221" s="177"/>
      <c r="O221" s="177"/>
      <c r="P221" s="177"/>
      <c r="Q221" s="177"/>
      <c r="R221" s="177"/>
      <c r="S221" s="177"/>
      <c r="T221" s="178"/>
      <c r="AT221" s="172" t="s">
        <v>148</v>
      </c>
      <c r="AU221" s="172" t="s">
        <v>87</v>
      </c>
      <c r="AV221" s="14" t="s">
        <v>87</v>
      </c>
      <c r="AW221" s="14" t="s">
        <v>34</v>
      </c>
      <c r="AX221" s="14" t="s">
        <v>78</v>
      </c>
      <c r="AY221" s="172" t="s">
        <v>140</v>
      </c>
    </row>
    <row r="222" spans="1:65" s="13" customFormat="1" ht="11.25">
      <c r="B222" s="163"/>
      <c r="D222" s="164" t="s">
        <v>148</v>
      </c>
      <c r="E222" s="165" t="s">
        <v>1</v>
      </c>
      <c r="F222" s="166" t="s">
        <v>251</v>
      </c>
      <c r="H222" s="165" t="s">
        <v>1</v>
      </c>
      <c r="I222" s="167"/>
      <c r="L222" s="163"/>
      <c r="M222" s="168"/>
      <c r="N222" s="169"/>
      <c r="O222" s="169"/>
      <c r="P222" s="169"/>
      <c r="Q222" s="169"/>
      <c r="R222" s="169"/>
      <c r="S222" s="169"/>
      <c r="T222" s="170"/>
      <c r="AT222" s="165" t="s">
        <v>148</v>
      </c>
      <c r="AU222" s="165" t="s">
        <v>87</v>
      </c>
      <c r="AV222" s="13" t="s">
        <v>85</v>
      </c>
      <c r="AW222" s="13" t="s">
        <v>34</v>
      </c>
      <c r="AX222" s="13" t="s">
        <v>78</v>
      </c>
      <c r="AY222" s="165" t="s">
        <v>140</v>
      </c>
    </row>
    <row r="223" spans="1:65" s="14" customFormat="1" ht="11.25">
      <c r="B223" s="171"/>
      <c r="D223" s="164" t="s">
        <v>148</v>
      </c>
      <c r="E223" s="172" t="s">
        <v>1</v>
      </c>
      <c r="F223" s="173" t="s">
        <v>252</v>
      </c>
      <c r="H223" s="174">
        <v>2.83</v>
      </c>
      <c r="I223" s="175"/>
      <c r="L223" s="171"/>
      <c r="M223" s="176"/>
      <c r="N223" s="177"/>
      <c r="O223" s="177"/>
      <c r="P223" s="177"/>
      <c r="Q223" s="177"/>
      <c r="R223" s="177"/>
      <c r="S223" s="177"/>
      <c r="T223" s="178"/>
      <c r="AT223" s="172" t="s">
        <v>148</v>
      </c>
      <c r="AU223" s="172" t="s">
        <v>87</v>
      </c>
      <c r="AV223" s="14" t="s">
        <v>87</v>
      </c>
      <c r="AW223" s="14" t="s">
        <v>34</v>
      </c>
      <c r="AX223" s="14" t="s">
        <v>78</v>
      </c>
      <c r="AY223" s="172" t="s">
        <v>140</v>
      </c>
    </row>
    <row r="224" spans="1:65" s="15" customFormat="1" ht="11.25">
      <c r="B224" s="179"/>
      <c r="D224" s="164" t="s">
        <v>148</v>
      </c>
      <c r="E224" s="180" t="s">
        <v>1</v>
      </c>
      <c r="F224" s="181" t="s">
        <v>159</v>
      </c>
      <c r="H224" s="182">
        <v>37.83</v>
      </c>
      <c r="I224" s="183"/>
      <c r="L224" s="179"/>
      <c r="M224" s="184"/>
      <c r="N224" s="185"/>
      <c r="O224" s="185"/>
      <c r="P224" s="185"/>
      <c r="Q224" s="185"/>
      <c r="R224" s="185"/>
      <c r="S224" s="185"/>
      <c r="T224" s="186"/>
      <c r="AT224" s="180" t="s">
        <v>148</v>
      </c>
      <c r="AU224" s="180" t="s">
        <v>87</v>
      </c>
      <c r="AV224" s="15" t="s">
        <v>95</v>
      </c>
      <c r="AW224" s="15" t="s">
        <v>34</v>
      </c>
      <c r="AX224" s="15" t="s">
        <v>85</v>
      </c>
      <c r="AY224" s="180" t="s">
        <v>140</v>
      </c>
    </row>
    <row r="225" spans="1:65" s="2" customFormat="1" ht="16.5" customHeight="1">
      <c r="A225" s="33"/>
      <c r="B225" s="149"/>
      <c r="C225" s="195" t="s">
        <v>253</v>
      </c>
      <c r="D225" s="195" t="s">
        <v>254</v>
      </c>
      <c r="E225" s="196" t="s">
        <v>255</v>
      </c>
      <c r="F225" s="197" t="s">
        <v>256</v>
      </c>
      <c r="G225" s="198" t="s">
        <v>233</v>
      </c>
      <c r="H225" s="199">
        <v>75.66</v>
      </c>
      <c r="I225" s="200"/>
      <c r="J225" s="201">
        <f>ROUND(I225*H225,2)</f>
        <v>0</v>
      </c>
      <c r="K225" s="197" t="s">
        <v>146</v>
      </c>
      <c r="L225" s="202"/>
      <c r="M225" s="203" t="s">
        <v>1</v>
      </c>
      <c r="N225" s="204" t="s">
        <v>43</v>
      </c>
      <c r="O225" s="59"/>
      <c r="P225" s="159">
        <f>O225*H225</f>
        <v>0</v>
      </c>
      <c r="Q225" s="159">
        <v>1</v>
      </c>
      <c r="R225" s="159">
        <f>Q225*H225</f>
        <v>75.66</v>
      </c>
      <c r="S225" s="159">
        <v>0</v>
      </c>
      <c r="T225" s="160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1" t="s">
        <v>217</v>
      </c>
      <c r="AT225" s="161" t="s">
        <v>254</v>
      </c>
      <c r="AU225" s="161" t="s">
        <v>87</v>
      </c>
      <c r="AY225" s="18" t="s">
        <v>140</v>
      </c>
      <c r="BE225" s="162">
        <f>IF(N225="základní",J225,0)</f>
        <v>0</v>
      </c>
      <c r="BF225" s="162">
        <f>IF(N225="snížená",J225,0)</f>
        <v>0</v>
      </c>
      <c r="BG225" s="162">
        <f>IF(N225="zákl. přenesená",J225,0)</f>
        <v>0</v>
      </c>
      <c r="BH225" s="162">
        <f>IF(N225="sníž. přenesená",J225,0)</f>
        <v>0</v>
      </c>
      <c r="BI225" s="162">
        <f>IF(N225="nulová",J225,0)</f>
        <v>0</v>
      </c>
      <c r="BJ225" s="18" t="s">
        <v>85</v>
      </c>
      <c r="BK225" s="162">
        <f>ROUND(I225*H225,2)</f>
        <v>0</v>
      </c>
      <c r="BL225" s="18" t="s">
        <v>95</v>
      </c>
      <c r="BM225" s="161" t="s">
        <v>257</v>
      </c>
    </row>
    <row r="226" spans="1:65" s="14" customFormat="1" ht="11.25">
      <c r="B226" s="171"/>
      <c r="D226" s="164" t="s">
        <v>148</v>
      </c>
      <c r="E226" s="172" t="s">
        <v>1</v>
      </c>
      <c r="F226" s="173" t="s">
        <v>258</v>
      </c>
      <c r="H226" s="174">
        <v>75.66</v>
      </c>
      <c r="I226" s="175"/>
      <c r="L226" s="171"/>
      <c r="M226" s="176"/>
      <c r="N226" s="177"/>
      <c r="O226" s="177"/>
      <c r="P226" s="177"/>
      <c r="Q226" s="177"/>
      <c r="R226" s="177"/>
      <c r="S226" s="177"/>
      <c r="T226" s="178"/>
      <c r="AT226" s="172" t="s">
        <v>148</v>
      </c>
      <c r="AU226" s="172" t="s">
        <v>87</v>
      </c>
      <c r="AV226" s="14" t="s">
        <v>87</v>
      </c>
      <c r="AW226" s="14" t="s">
        <v>34</v>
      </c>
      <c r="AX226" s="14" t="s">
        <v>85</v>
      </c>
      <c r="AY226" s="172" t="s">
        <v>140</v>
      </c>
    </row>
    <row r="227" spans="1:65" s="2" customFormat="1" ht="21.75" customHeight="1">
      <c r="A227" s="33"/>
      <c r="B227" s="149"/>
      <c r="C227" s="150" t="s">
        <v>259</v>
      </c>
      <c r="D227" s="150" t="s">
        <v>142</v>
      </c>
      <c r="E227" s="151" t="s">
        <v>260</v>
      </c>
      <c r="F227" s="152" t="s">
        <v>261</v>
      </c>
      <c r="G227" s="153" t="s">
        <v>145</v>
      </c>
      <c r="H227" s="154">
        <v>1901.35</v>
      </c>
      <c r="I227" s="155"/>
      <c r="J227" s="156">
        <f>ROUND(I227*H227,2)</f>
        <v>0</v>
      </c>
      <c r="K227" s="152" t="s">
        <v>146</v>
      </c>
      <c r="L227" s="34"/>
      <c r="M227" s="157" t="s">
        <v>1</v>
      </c>
      <c r="N227" s="158" t="s">
        <v>43</v>
      </c>
      <c r="O227" s="59"/>
      <c r="P227" s="159">
        <f>O227*H227</f>
        <v>0</v>
      </c>
      <c r="Q227" s="159">
        <v>0</v>
      </c>
      <c r="R227" s="159">
        <f>Q227*H227</f>
        <v>0</v>
      </c>
      <c r="S227" s="159">
        <v>0</v>
      </c>
      <c r="T227" s="160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61" t="s">
        <v>95</v>
      </c>
      <c r="AT227" s="161" t="s">
        <v>142</v>
      </c>
      <c r="AU227" s="161" t="s">
        <v>87</v>
      </c>
      <c r="AY227" s="18" t="s">
        <v>140</v>
      </c>
      <c r="BE227" s="162">
        <f>IF(N227="základní",J227,0)</f>
        <v>0</v>
      </c>
      <c r="BF227" s="162">
        <f>IF(N227="snížená",J227,0)</f>
        <v>0</v>
      </c>
      <c r="BG227" s="162">
        <f>IF(N227="zákl. přenesená",J227,0)</f>
        <v>0</v>
      </c>
      <c r="BH227" s="162">
        <f>IF(N227="sníž. přenesená",J227,0)</f>
        <v>0</v>
      </c>
      <c r="BI227" s="162">
        <f>IF(N227="nulová",J227,0)</f>
        <v>0</v>
      </c>
      <c r="BJ227" s="18" t="s">
        <v>85</v>
      </c>
      <c r="BK227" s="162">
        <f>ROUND(I227*H227,2)</f>
        <v>0</v>
      </c>
      <c r="BL227" s="18" t="s">
        <v>95</v>
      </c>
      <c r="BM227" s="161" t="s">
        <v>262</v>
      </c>
    </row>
    <row r="228" spans="1:65" s="13" customFormat="1" ht="11.25">
      <c r="B228" s="163"/>
      <c r="D228" s="164" t="s">
        <v>148</v>
      </c>
      <c r="E228" s="165" t="s">
        <v>1</v>
      </c>
      <c r="F228" s="166" t="s">
        <v>206</v>
      </c>
      <c r="H228" s="165" t="s">
        <v>1</v>
      </c>
      <c r="I228" s="167"/>
      <c r="L228" s="163"/>
      <c r="M228" s="168"/>
      <c r="N228" s="169"/>
      <c r="O228" s="169"/>
      <c r="P228" s="169"/>
      <c r="Q228" s="169"/>
      <c r="R228" s="169"/>
      <c r="S228" s="169"/>
      <c r="T228" s="170"/>
      <c r="AT228" s="165" t="s">
        <v>148</v>
      </c>
      <c r="AU228" s="165" t="s">
        <v>87</v>
      </c>
      <c r="AV228" s="13" t="s">
        <v>85</v>
      </c>
      <c r="AW228" s="13" t="s">
        <v>34</v>
      </c>
      <c r="AX228" s="13" t="s">
        <v>78</v>
      </c>
      <c r="AY228" s="165" t="s">
        <v>140</v>
      </c>
    </row>
    <row r="229" spans="1:65" s="13" customFormat="1" ht="11.25">
      <c r="B229" s="163"/>
      <c r="D229" s="164" t="s">
        <v>148</v>
      </c>
      <c r="E229" s="165" t="s">
        <v>1</v>
      </c>
      <c r="F229" s="166" t="s">
        <v>154</v>
      </c>
      <c r="H229" s="165" t="s">
        <v>1</v>
      </c>
      <c r="I229" s="167"/>
      <c r="L229" s="163"/>
      <c r="M229" s="168"/>
      <c r="N229" s="169"/>
      <c r="O229" s="169"/>
      <c r="P229" s="169"/>
      <c r="Q229" s="169"/>
      <c r="R229" s="169"/>
      <c r="S229" s="169"/>
      <c r="T229" s="170"/>
      <c r="AT229" s="165" t="s">
        <v>148</v>
      </c>
      <c r="AU229" s="165" t="s">
        <v>87</v>
      </c>
      <c r="AV229" s="13" t="s">
        <v>85</v>
      </c>
      <c r="AW229" s="13" t="s">
        <v>34</v>
      </c>
      <c r="AX229" s="13" t="s">
        <v>78</v>
      </c>
      <c r="AY229" s="165" t="s">
        <v>140</v>
      </c>
    </row>
    <row r="230" spans="1:65" s="14" customFormat="1" ht="11.25">
      <c r="B230" s="171"/>
      <c r="D230" s="164" t="s">
        <v>148</v>
      </c>
      <c r="E230" s="172" t="s">
        <v>1</v>
      </c>
      <c r="F230" s="173" t="s">
        <v>155</v>
      </c>
      <c r="H230" s="174">
        <v>32</v>
      </c>
      <c r="I230" s="175"/>
      <c r="L230" s="171"/>
      <c r="M230" s="176"/>
      <c r="N230" s="177"/>
      <c r="O230" s="177"/>
      <c r="P230" s="177"/>
      <c r="Q230" s="177"/>
      <c r="R230" s="177"/>
      <c r="S230" s="177"/>
      <c r="T230" s="178"/>
      <c r="AT230" s="172" t="s">
        <v>148</v>
      </c>
      <c r="AU230" s="172" t="s">
        <v>87</v>
      </c>
      <c r="AV230" s="14" t="s">
        <v>87</v>
      </c>
      <c r="AW230" s="14" t="s">
        <v>34</v>
      </c>
      <c r="AX230" s="14" t="s">
        <v>78</v>
      </c>
      <c r="AY230" s="172" t="s">
        <v>140</v>
      </c>
    </row>
    <row r="231" spans="1:65" s="14" customFormat="1" ht="11.25">
      <c r="B231" s="171"/>
      <c r="D231" s="164" t="s">
        <v>148</v>
      </c>
      <c r="E231" s="172" t="s">
        <v>1</v>
      </c>
      <c r="F231" s="173" t="s">
        <v>156</v>
      </c>
      <c r="H231" s="174">
        <v>40</v>
      </c>
      <c r="I231" s="175"/>
      <c r="L231" s="171"/>
      <c r="M231" s="176"/>
      <c r="N231" s="177"/>
      <c r="O231" s="177"/>
      <c r="P231" s="177"/>
      <c r="Q231" s="177"/>
      <c r="R231" s="177"/>
      <c r="S231" s="177"/>
      <c r="T231" s="178"/>
      <c r="AT231" s="172" t="s">
        <v>148</v>
      </c>
      <c r="AU231" s="172" t="s">
        <v>87</v>
      </c>
      <c r="AV231" s="14" t="s">
        <v>87</v>
      </c>
      <c r="AW231" s="14" t="s">
        <v>34</v>
      </c>
      <c r="AX231" s="14" t="s">
        <v>78</v>
      </c>
      <c r="AY231" s="172" t="s">
        <v>140</v>
      </c>
    </row>
    <row r="232" spans="1:65" s="13" customFormat="1" ht="11.25">
      <c r="B232" s="163"/>
      <c r="D232" s="164" t="s">
        <v>148</v>
      </c>
      <c r="E232" s="165" t="s">
        <v>1</v>
      </c>
      <c r="F232" s="166" t="s">
        <v>157</v>
      </c>
      <c r="H232" s="165" t="s">
        <v>1</v>
      </c>
      <c r="I232" s="167"/>
      <c r="L232" s="163"/>
      <c r="M232" s="168"/>
      <c r="N232" s="169"/>
      <c r="O232" s="169"/>
      <c r="P232" s="169"/>
      <c r="Q232" s="169"/>
      <c r="R232" s="169"/>
      <c r="S232" s="169"/>
      <c r="T232" s="170"/>
      <c r="AT232" s="165" t="s">
        <v>148</v>
      </c>
      <c r="AU232" s="165" t="s">
        <v>87</v>
      </c>
      <c r="AV232" s="13" t="s">
        <v>85</v>
      </c>
      <c r="AW232" s="13" t="s">
        <v>34</v>
      </c>
      <c r="AX232" s="13" t="s">
        <v>78</v>
      </c>
      <c r="AY232" s="165" t="s">
        <v>140</v>
      </c>
    </row>
    <row r="233" spans="1:65" s="14" customFormat="1" ht="11.25">
      <c r="B233" s="171"/>
      <c r="D233" s="164" t="s">
        <v>148</v>
      </c>
      <c r="E233" s="172" t="s">
        <v>1</v>
      </c>
      <c r="F233" s="173" t="s">
        <v>158</v>
      </c>
      <c r="H233" s="174">
        <v>357.75</v>
      </c>
      <c r="I233" s="175"/>
      <c r="L233" s="171"/>
      <c r="M233" s="176"/>
      <c r="N233" s="177"/>
      <c r="O233" s="177"/>
      <c r="P233" s="177"/>
      <c r="Q233" s="177"/>
      <c r="R233" s="177"/>
      <c r="S233" s="177"/>
      <c r="T233" s="178"/>
      <c r="AT233" s="172" t="s">
        <v>148</v>
      </c>
      <c r="AU233" s="172" t="s">
        <v>87</v>
      </c>
      <c r="AV233" s="14" t="s">
        <v>87</v>
      </c>
      <c r="AW233" s="14" t="s">
        <v>34</v>
      </c>
      <c r="AX233" s="14" t="s">
        <v>78</v>
      </c>
      <c r="AY233" s="172" t="s">
        <v>140</v>
      </c>
    </row>
    <row r="234" spans="1:65" s="13" customFormat="1" ht="11.25">
      <c r="B234" s="163"/>
      <c r="D234" s="164" t="s">
        <v>148</v>
      </c>
      <c r="E234" s="165" t="s">
        <v>1</v>
      </c>
      <c r="F234" s="166" t="s">
        <v>245</v>
      </c>
      <c r="H234" s="165" t="s">
        <v>1</v>
      </c>
      <c r="I234" s="167"/>
      <c r="L234" s="163"/>
      <c r="M234" s="168"/>
      <c r="N234" s="169"/>
      <c r="O234" s="169"/>
      <c r="P234" s="169"/>
      <c r="Q234" s="169"/>
      <c r="R234" s="169"/>
      <c r="S234" s="169"/>
      <c r="T234" s="170"/>
      <c r="AT234" s="165" t="s">
        <v>148</v>
      </c>
      <c r="AU234" s="165" t="s">
        <v>87</v>
      </c>
      <c r="AV234" s="13" t="s">
        <v>85</v>
      </c>
      <c r="AW234" s="13" t="s">
        <v>34</v>
      </c>
      <c r="AX234" s="13" t="s">
        <v>78</v>
      </c>
      <c r="AY234" s="165" t="s">
        <v>140</v>
      </c>
    </row>
    <row r="235" spans="1:65" s="14" customFormat="1" ht="11.25">
      <c r="B235" s="171"/>
      <c r="D235" s="164" t="s">
        <v>148</v>
      </c>
      <c r="E235" s="172" t="s">
        <v>1</v>
      </c>
      <c r="F235" s="173" t="s">
        <v>263</v>
      </c>
      <c r="H235" s="174">
        <v>1471.6</v>
      </c>
      <c r="I235" s="175"/>
      <c r="L235" s="171"/>
      <c r="M235" s="176"/>
      <c r="N235" s="177"/>
      <c r="O235" s="177"/>
      <c r="P235" s="177"/>
      <c r="Q235" s="177"/>
      <c r="R235" s="177"/>
      <c r="S235" s="177"/>
      <c r="T235" s="178"/>
      <c r="AT235" s="172" t="s">
        <v>148</v>
      </c>
      <c r="AU235" s="172" t="s">
        <v>87</v>
      </c>
      <c r="AV235" s="14" t="s">
        <v>87</v>
      </c>
      <c r="AW235" s="14" t="s">
        <v>34</v>
      </c>
      <c r="AX235" s="14" t="s">
        <v>78</v>
      </c>
      <c r="AY235" s="172" t="s">
        <v>140</v>
      </c>
    </row>
    <row r="236" spans="1:65" s="15" customFormat="1" ht="11.25">
      <c r="B236" s="179"/>
      <c r="D236" s="164" t="s">
        <v>148</v>
      </c>
      <c r="E236" s="180" t="s">
        <v>1</v>
      </c>
      <c r="F236" s="181" t="s">
        <v>159</v>
      </c>
      <c r="H236" s="182">
        <v>1901.35</v>
      </c>
      <c r="I236" s="183"/>
      <c r="L236" s="179"/>
      <c r="M236" s="184"/>
      <c r="N236" s="185"/>
      <c r="O236" s="185"/>
      <c r="P236" s="185"/>
      <c r="Q236" s="185"/>
      <c r="R236" s="185"/>
      <c r="S236" s="185"/>
      <c r="T236" s="186"/>
      <c r="AT236" s="180" t="s">
        <v>148</v>
      </c>
      <c r="AU236" s="180" t="s">
        <v>87</v>
      </c>
      <c r="AV236" s="15" t="s">
        <v>95</v>
      </c>
      <c r="AW236" s="15" t="s">
        <v>34</v>
      </c>
      <c r="AX236" s="15" t="s">
        <v>85</v>
      </c>
      <c r="AY236" s="180" t="s">
        <v>140</v>
      </c>
    </row>
    <row r="237" spans="1:65" s="2" customFormat="1" ht="16.5" customHeight="1">
      <c r="A237" s="33"/>
      <c r="B237" s="149"/>
      <c r="C237" s="195" t="s">
        <v>264</v>
      </c>
      <c r="D237" s="195" t="s">
        <v>254</v>
      </c>
      <c r="E237" s="196" t="s">
        <v>265</v>
      </c>
      <c r="F237" s="197" t="s">
        <v>266</v>
      </c>
      <c r="G237" s="198" t="s">
        <v>267</v>
      </c>
      <c r="H237" s="199">
        <v>59.893000000000001</v>
      </c>
      <c r="I237" s="200"/>
      <c r="J237" s="201">
        <f>ROUND(I237*H237,2)</f>
        <v>0</v>
      </c>
      <c r="K237" s="197" t="s">
        <v>146</v>
      </c>
      <c r="L237" s="202"/>
      <c r="M237" s="203" t="s">
        <v>1</v>
      </c>
      <c r="N237" s="204" t="s">
        <v>43</v>
      </c>
      <c r="O237" s="59"/>
      <c r="P237" s="159">
        <f>O237*H237</f>
        <v>0</v>
      </c>
      <c r="Q237" s="159">
        <v>1E-3</v>
      </c>
      <c r="R237" s="159">
        <f>Q237*H237</f>
        <v>5.9893000000000002E-2</v>
      </c>
      <c r="S237" s="159">
        <v>0</v>
      </c>
      <c r="T237" s="160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1" t="s">
        <v>217</v>
      </c>
      <c r="AT237" s="161" t="s">
        <v>254</v>
      </c>
      <c r="AU237" s="161" t="s">
        <v>87</v>
      </c>
      <c r="AY237" s="18" t="s">
        <v>140</v>
      </c>
      <c r="BE237" s="162">
        <f>IF(N237="základní",J237,0)</f>
        <v>0</v>
      </c>
      <c r="BF237" s="162">
        <f>IF(N237="snížená",J237,0)</f>
        <v>0</v>
      </c>
      <c r="BG237" s="162">
        <f>IF(N237="zákl. přenesená",J237,0)</f>
        <v>0</v>
      </c>
      <c r="BH237" s="162">
        <f>IF(N237="sníž. přenesená",J237,0)</f>
        <v>0</v>
      </c>
      <c r="BI237" s="162">
        <f>IF(N237="nulová",J237,0)</f>
        <v>0</v>
      </c>
      <c r="BJ237" s="18" t="s">
        <v>85</v>
      </c>
      <c r="BK237" s="162">
        <f>ROUND(I237*H237,2)</f>
        <v>0</v>
      </c>
      <c r="BL237" s="18" t="s">
        <v>95</v>
      </c>
      <c r="BM237" s="161" t="s">
        <v>268</v>
      </c>
    </row>
    <row r="238" spans="1:65" s="14" customFormat="1" ht="11.25">
      <c r="B238" s="171"/>
      <c r="D238" s="164" t="s">
        <v>148</v>
      </c>
      <c r="E238" s="172" t="s">
        <v>1</v>
      </c>
      <c r="F238" s="173" t="s">
        <v>269</v>
      </c>
      <c r="H238" s="174">
        <v>59.893000000000001</v>
      </c>
      <c r="I238" s="175"/>
      <c r="L238" s="171"/>
      <c r="M238" s="176"/>
      <c r="N238" s="177"/>
      <c r="O238" s="177"/>
      <c r="P238" s="177"/>
      <c r="Q238" s="177"/>
      <c r="R238" s="177"/>
      <c r="S238" s="177"/>
      <c r="T238" s="178"/>
      <c r="AT238" s="172" t="s">
        <v>148</v>
      </c>
      <c r="AU238" s="172" t="s">
        <v>87</v>
      </c>
      <c r="AV238" s="14" t="s">
        <v>87</v>
      </c>
      <c r="AW238" s="14" t="s">
        <v>34</v>
      </c>
      <c r="AX238" s="14" t="s">
        <v>78</v>
      </c>
      <c r="AY238" s="172" t="s">
        <v>140</v>
      </c>
    </row>
    <row r="239" spans="1:65" s="15" customFormat="1" ht="11.25">
      <c r="B239" s="179"/>
      <c r="D239" s="164" t="s">
        <v>148</v>
      </c>
      <c r="E239" s="180" t="s">
        <v>1</v>
      </c>
      <c r="F239" s="181" t="s">
        <v>159</v>
      </c>
      <c r="H239" s="182">
        <v>59.893000000000001</v>
      </c>
      <c r="I239" s="183"/>
      <c r="L239" s="179"/>
      <c r="M239" s="184"/>
      <c r="N239" s="185"/>
      <c r="O239" s="185"/>
      <c r="P239" s="185"/>
      <c r="Q239" s="185"/>
      <c r="R239" s="185"/>
      <c r="S239" s="185"/>
      <c r="T239" s="186"/>
      <c r="AT239" s="180" t="s">
        <v>148</v>
      </c>
      <c r="AU239" s="180" t="s">
        <v>87</v>
      </c>
      <c r="AV239" s="15" t="s">
        <v>95</v>
      </c>
      <c r="AW239" s="15" t="s">
        <v>34</v>
      </c>
      <c r="AX239" s="15" t="s">
        <v>85</v>
      </c>
      <c r="AY239" s="180" t="s">
        <v>140</v>
      </c>
    </row>
    <row r="240" spans="1:65" s="2" customFormat="1" ht="37.9" customHeight="1">
      <c r="A240" s="33"/>
      <c r="B240" s="149"/>
      <c r="C240" s="150" t="s">
        <v>270</v>
      </c>
      <c r="D240" s="150" t="s">
        <v>142</v>
      </c>
      <c r="E240" s="151" t="s">
        <v>271</v>
      </c>
      <c r="F240" s="152" t="s">
        <v>272</v>
      </c>
      <c r="G240" s="153" t="s">
        <v>145</v>
      </c>
      <c r="H240" s="154">
        <v>1901.35</v>
      </c>
      <c r="I240" s="155"/>
      <c r="J240" s="156">
        <f>ROUND(I240*H240,2)</f>
        <v>0</v>
      </c>
      <c r="K240" s="152" t="s">
        <v>146</v>
      </c>
      <c r="L240" s="34"/>
      <c r="M240" s="157" t="s">
        <v>1</v>
      </c>
      <c r="N240" s="158" t="s">
        <v>43</v>
      </c>
      <c r="O240" s="59"/>
      <c r="P240" s="159">
        <f>O240*H240</f>
        <v>0</v>
      </c>
      <c r="Q240" s="159">
        <v>0</v>
      </c>
      <c r="R240" s="159">
        <f>Q240*H240</f>
        <v>0</v>
      </c>
      <c r="S240" s="159">
        <v>0</v>
      </c>
      <c r="T240" s="160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1" t="s">
        <v>95</v>
      </c>
      <c r="AT240" s="161" t="s">
        <v>142</v>
      </c>
      <c r="AU240" s="161" t="s">
        <v>87</v>
      </c>
      <c r="AY240" s="18" t="s">
        <v>140</v>
      </c>
      <c r="BE240" s="162">
        <f>IF(N240="základní",J240,0)</f>
        <v>0</v>
      </c>
      <c r="BF240" s="162">
        <f>IF(N240="snížená",J240,0)</f>
        <v>0</v>
      </c>
      <c r="BG240" s="162">
        <f>IF(N240="zákl. přenesená",J240,0)</f>
        <v>0</v>
      </c>
      <c r="BH240" s="162">
        <f>IF(N240="sníž. přenesená",J240,0)</f>
        <v>0</v>
      </c>
      <c r="BI240" s="162">
        <f>IF(N240="nulová",J240,0)</f>
        <v>0</v>
      </c>
      <c r="BJ240" s="18" t="s">
        <v>85</v>
      </c>
      <c r="BK240" s="162">
        <f>ROUND(I240*H240,2)</f>
        <v>0</v>
      </c>
      <c r="BL240" s="18" t="s">
        <v>95</v>
      </c>
      <c r="BM240" s="161" t="s">
        <v>273</v>
      </c>
    </row>
    <row r="241" spans="1:65" s="13" customFormat="1" ht="11.25">
      <c r="B241" s="163"/>
      <c r="D241" s="164" t="s">
        <v>148</v>
      </c>
      <c r="E241" s="165" t="s">
        <v>1</v>
      </c>
      <c r="F241" s="166" t="s">
        <v>154</v>
      </c>
      <c r="H241" s="165" t="s">
        <v>1</v>
      </c>
      <c r="I241" s="167"/>
      <c r="L241" s="163"/>
      <c r="M241" s="168"/>
      <c r="N241" s="169"/>
      <c r="O241" s="169"/>
      <c r="P241" s="169"/>
      <c r="Q241" s="169"/>
      <c r="R241" s="169"/>
      <c r="S241" s="169"/>
      <c r="T241" s="170"/>
      <c r="AT241" s="165" t="s">
        <v>148</v>
      </c>
      <c r="AU241" s="165" t="s">
        <v>87</v>
      </c>
      <c r="AV241" s="13" t="s">
        <v>85</v>
      </c>
      <c r="AW241" s="13" t="s">
        <v>34</v>
      </c>
      <c r="AX241" s="13" t="s">
        <v>78</v>
      </c>
      <c r="AY241" s="165" t="s">
        <v>140</v>
      </c>
    </row>
    <row r="242" spans="1:65" s="14" customFormat="1" ht="11.25">
      <c r="B242" s="171"/>
      <c r="D242" s="164" t="s">
        <v>148</v>
      </c>
      <c r="E242" s="172" t="s">
        <v>1</v>
      </c>
      <c r="F242" s="173" t="s">
        <v>155</v>
      </c>
      <c r="H242" s="174">
        <v>32</v>
      </c>
      <c r="I242" s="175"/>
      <c r="L242" s="171"/>
      <c r="M242" s="176"/>
      <c r="N242" s="177"/>
      <c r="O242" s="177"/>
      <c r="P242" s="177"/>
      <c r="Q242" s="177"/>
      <c r="R242" s="177"/>
      <c r="S242" s="177"/>
      <c r="T242" s="178"/>
      <c r="AT242" s="172" t="s">
        <v>148</v>
      </c>
      <c r="AU242" s="172" t="s">
        <v>87</v>
      </c>
      <c r="AV242" s="14" t="s">
        <v>87</v>
      </c>
      <c r="AW242" s="14" t="s">
        <v>34</v>
      </c>
      <c r="AX242" s="14" t="s">
        <v>78</v>
      </c>
      <c r="AY242" s="172" t="s">
        <v>140</v>
      </c>
    </row>
    <row r="243" spans="1:65" s="14" customFormat="1" ht="11.25">
      <c r="B243" s="171"/>
      <c r="D243" s="164" t="s">
        <v>148</v>
      </c>
      <c r="E243" s="172" t="s">
        <v>1</v>
      </c>
      <c r="F243" s="173" t="s">
        <v>156</v>
      </c>
      <c r="H243" s="174">
        <v>40</v>
      </c>
      <c r="I243" s="175"/>
      <c r="L243" s="171"/>
      <c r="M243" s="176"/>
      <c r="N243" s="177"/>
      <c r="O243" s="177"/>
      <c r="P243" s="177"/>
      <c r="Q243" s="177"/>
      <c r="R243" s="177"/>
      <c r="S243" s="177"/>
      <c r="T243" s="178"/>
      <c r="AT243" s="172" t="s">
        <v>148</v>
      </c>
      <c r="AU243" s="172" t="s">
        <v>87</v>
      </c>
      <c r="AV243" s="14" t="s">
        <v>87</v>
      </c>
      <c r="AW243" s="14" t="s">
        <v>34</v>
      </c>
      <c r="AX243" s="14" t="s">
        <v>78</v>
      </c>
      <c r="AY243" s="172" t="s">
        <v>140</v>
      </c>
    </row>
    <row r="244" spans="1:65" s="13" customFormat="1" ht="11.25">
      <c r="B244" s="163"/>
      <c r="D244" s="164" t="s">
        <v>148</v>
      </c>
      <c r="E244" s="165" t="s">
        <v>1</v>
      </c>
      <c r="F244" s="166" t="s">
        <v>157</v>
      </c>
      <c r="H244" s="165" t="s">
        <v>1</v>
      </c>
      <c r="I244" s="167"/>
      <c r="L244" s="163"/>
      <c r="M244" s="168"/>
      <c r="N244" s="169"/>
      <c r="O244" s="169"/>
      <c r="P244" s="169"/>
      <c r="Q244" s="169"/>
      <c r="R244" s="169"/>
      <c r="S244" s="169"/>
      <c r="T244" s="170"/>
      <c r="AT244" s="165" t="s">
        <v>148</v>
      </c>
      <c r="AU244" s="165" t="s">
        <v>87</v>
      </c>
      <c r="AV244" s="13" t="s">
        <v>85</v>
      </c>
      <c r="AW244" s="13" t="s">
        <v>34</v>
      </c>
      <c r="AX244" s="13" t="s">
        <v>78</v>
      </c>
      <c r="AY244" s="165" t="s">
        <v>140</v>
      </c>
    </row>
    <row r="245" spans="1:65" s="14" customFormat="1" ht="11.25">
      <c r="B245" s="171"/>
      <c r="D245" s="164" t="s">
        <v>148</v>
      </c>
      <c r="E245" s="172" t="s">
        <v>1</v>
      </c>
      <c r="F245" s="173" t="s">
        <v>158</v>
      </c>
      <c r="H245" s="174">
        <v>357.75</v>
      </c>
      <c r="I245" s="175"/>
      <c r="L245" s="171"/>
      <c r="M245" s="176"/>
      <c r="N245" s="177"/>
      <c r="O245" s="177"/>
      <c r="P245" s="177"/>
      <c r="Q245" s="177"/>
      <c r="R245" s="177"/>
      <c r="S245" s="177"/>
      <c r="T245" s="178"/>
      <c r="AT245" s="172" t="s">
        <v>148</v>
      </c>
      <c r="AU245" s="172" t="s">
        <v>87</v>
      </c>
      <c r="AV245" s="14" t="s">
        <v>87</v>
      </c>
      <c r="AW245" s="14" t="s">
        <v>34</v>
      </c>
      <c r="AX245" s="14" t="s">
        <v>78</v>
      </c>
      <c r="AY245" s="172" t="s">
        <v>140</v>
      </c>
    </row>
    <row r="246" spans="1:65" s="13" customFormat="1" ht="11.25">
      <c r="B246" s="163"/>
      <c r="D246" s="164" t="s">
        <v>148</v>
      </c>
      <c r="E246" s="165" t="s">
        <v>1</v>
      </c>
      <c r="F246" s="166" t="s">
        <v>274</v>
      </c>
      <c r="H246" s="165" t="s">
        <v>1</v>
      </c>
      <c r="I246" s="167"/>
      <c r="L246" s="163"/>
      <c r="M246" s="168"/>
      <c r="N246" s="169"/>
      <c r="O246" s="169"/>
      <c r="P246" s="169"/>
      <c r="Q246" s="169"/>
      <c r="R246" s="169"/>
      <c r="S246" s="169"/>
      <c r="T246" s="170"/>
      <c r="AT246" s="165" t="s">
        <v>148</v>
      </c>
      <c r="AU246" s="165" t="s">
        <v>87</v>
      </c>
      <c r="AV246" s="13" t="s">
        <v>85</v>
      </c>
      <c r="AW246" s="13" t="s">
        <v>34</v>
      </c>
      <c r="AX246" s="13" t="s">
        <v>78</v>
      </c>
      <c r="AY246" s="165" t="s">
        <v>140</v>
      </c>
    </row>
    <row r="247" spans="1:65" s="14" customFormat="1" ht="11.25">
      <c r="B247" s="171"/>
      <c r="D247" s="164" t="s">
        <v>148</v>
      </c>
      <c r="E247" s="172" t="s">
        <v>1</v>
      </c>
      <c r="F247" s="173" t="s">
        <v>275</v>
      </c>
      <c r="H247" s="174">
        <v>1471.6</v>
      </c>
      <c r="I247" s="175"/>
      <c r="L247" s="171"/>
      <c r="M247" s="176"/>
      <c r="N247" s="177"/>
      <c r="O247" s="177"/>
      <c r="P247" s="177"/>
      <c r="Q247" s="177"/>
      <c r="R247" s="177"/>
      <c r="S247" s="177"/>
      <c r="T247" s="178"/>
      <c r="AT247" s="172" t="s">
        <v>148</v>
      </c>
      <c r="AU247" s="172" t="s">
        <v>87</v>
      </c>
      <c r="AV247" s="14" t="s">
        <v>87</v>
      </c>
      <c r="AW247" s="14" t="s">
        <v>34</v>
      </c>
      <c r="AX247" s="14" t="s">
        <v>78</v>
      </c>
      <c r="AY247" s="172" t="s">
        <v>140</v>
      </c>
    </row>
    <row r="248" spans="1:65" s="15" customFormat="1" ht="11.25">
      <c r="B248" s="179"/>
      <c r="D248" s="164" t="s">
        <v>148</v>
      </c>
      <c r="E248" s="180" t="s">
        <v>1</v>
      </c>
      <c r="F248" s="181" t="s">
        <v>159</v>
      </c>
      <c r="H248" s="182">
        <v>1901.35</v>
      </c>
      <c r="I248" s="183"/>
      <c r="L248" s="179"/>
      <c r="M248" s="184"/>
      <c r="N248" s="185"/>
      <c r="O248" s="185"/>
      <c r="P248" s="185"/>
      <c r="Q248" s="185"/>
      <c r="R248" s="185"/>
      <c r="S248" s="185"/>
      <c r="T248" s="186"/>
      <c r="AT248" s="180" t="s">
        <v>148</v>
      </c>
      <c r="AU248" s="180" t="s">
        <v>87</v>
      </c>
      <c r="AV248" s="15" t="s">
        <v>95</v>
      </c>
      <c r="AW248" s="15" t="s">
        <v>34</v>
      </c>
      <c r="AX248" s="15" t="s">
        <v>85</v>
      </c>
      <c r="AY248" s="180" t="s">
        <v>140</v>
      </c>
    </row>
    <row r="249" spans="1:65" s="2" customFormat="1" ht="33" customHeight="1">
      <c r="A249" s="33"/>
      <c r="B249" s="149"/>
      <c r="C249" s="150" t="s">
        <v>276</v>
      </c>
      <c r="D249" s="150" t="s">
        <v>142</v>
      </c>
      <c r="E249" s="151" t="s">
        <v>277</v>
      </c>
      <c r="F249" s="152" t="s">
        <v>278</v>
      </c>
      <c r="G249" s="153" t="s">
        <v>145</v>
      </c>
      <c r="H249" s="154">
        <v>1471.6</v>
      </c>
      <c r="I249" s="155"/>
      <c r="J249" s="156">
        <f>ROUND(I249*H249,2)</f>
        <v>0</v>
      </c>
      <c r="K249" s="152" t="s">
        <v>1</v>
      </c>
      <c r="L249" s="34"/>
      <c r="M249" s="157" t="s">
        <v>1</v>
      </c>
      <c r="N249" s="158" t="s">
        <v>43</v>
      </c>
      <c r="O249" s="59"/>
      <c r="P249" s="159">
        <f>O249*H249</f>
        <v>0</v>
      </c>
      <c r="Q249" s="159">
        <v>0</v>
      </c>
      <c r="R249" s="159">
        <f>Q249*H249</f>
        <v>0</v>
      </c>
      <c r="S249" s="159">
        <v>0</v>
      </c>
      <c r="T249" s="160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1" t="s">
        <v>95</v>
      </c>
      <c r="AT249" s="161" t="s">
        <v>142</v>
      </c>
      <c r="AU249" s="161" t="s">
        <v>87</v>
      </c>
      <c r="AY249" s="18" t="s">
        <v>140</v>
      </c>
      <c r="BE249" s="162">
        <f>IF(N249="základní",J249,0)</f>
        <v>0</v>
      </c>
      <c r="BF249" s="162">
        <f>IF(N249="snížená",J249,0)</f>
        <v>0</v>
      </c>
      <c r="BG249" s="162">
        <f>IF(N249="zákl. přenesená",J249,0)</f>
        <v>0</v>
      </c>
      <c r="BH249" s="162">
        <f>IF(N249="sníž. přenesená",J249,0)</f>
        <v>0</v>
      </c>
      <c r="BI249" s="162">
        <f>IF(N249="nulová",J249,0)</f>
        <v>0</v>
      </c>
      <c r="BJ249" s="18" t="s">
        <v>85</v>
      </c>
      <c r="BK249" s="162">
        <f>ROUND(I249*H249,2)</f>
        <v>0</v>
      </c>
      <c r="BL249" s="18" t="s">
        <v>95</v>
      </c>
      <c r="BM249" s="161" t="s">
        <v>279</v>
      </c>
    </row>
    <row r="250" spans="1:65" s="14" customFormat="1" ht="11.25">
      <c r="B250" s="171"/>
      <c r="D250" s="164" t="s">
        <v>148</v>
      </c>
      <c r="E250" s="172" t="s">
        <v>1</v>
      </c>
      <c r="F250" s="173" t="s">
        <v>263</v>
      </c>
      <c r="H250" s="174">
        <v>1471.6</v>
      </c>
      <c r="I250" s="175"/>
      <c r="L250" s="171"/>
      <c r="M250" s="176"/>
      <c r="N250" s="177"/>
      <c r="O250" s="177"/>
      <c r="P250" s="177"/>
      <c r="Q250" s="177"/>
      <c r="R250" s="177"/>
      <c r="S250" s="177"/>
      <c r="T250" s="178"/>
      <c r="AT250" s="172" t="s">
        <v>148</v>
      </c>
      <c r="AU250" s="172" t="s">
        <v>87</v>
      </c>
      <c r="AV250" s="14" t="s">
        <v>87</v>
      </c>
      <c r="AW250" s="14" t="s">
        <v>34</v>
      </c>
      <c r="AX250" s="14" t="s">
        <v>78</v>
      </c>
      <c r="AY250" s="172" t="s">
        <v>140</v>
      </c>
    </row>
    <row r="251" spans="1:65" s="15" customFormat="1" ht="11.25">
      <c r="B251" s="179"/>
      <c r="D251" s="164" t="s">
        <v>148</v>
      </c>
      <c r="E251" s="180" t="s">
        <v>1</v>
      </c>
      <c r="F251" s="181" t="s">
        <v>159</v>
      </c>
      <c r="H251" s="182">
        <v>1471.6</v>
      </c>
      <c r="I251" s="183"/>
      <c r="L251" s="179"/>
      <c r="M251" s="184"/>
      <c r="N251" s="185"/>
      <c r="O251" s="185"/>
      <c r="P251" s="185"/>
      <c r="Q251" s="185"/>
      <c r="R251" s="185"/>
      <c r="S251" s="185"/>
      <c r="T251" s="186"/>
      <c r="AT251" s="180" t="s">
        <v>148</v>
      </c>
      <c r="AU251" s="180" t="s">
        <v>87</v>
      </c>
      <c r="AV251" s="15" t="s">
        <v>95</v>
      </c>
      <c r="AW251" s="15" t="s">
        <v>34</v>
      </c>
      <c r="AX251" s="15" t="s">
        <v>85</v>
      </c>
      <c r="AY251" s="180" t="s">
        <v>140</v>
      </c>
    </row>
    <row r="252" spans="1:65" s="2" customFormat="1" ht="24.2" customHeight="1">
      <c r="A252" s="33"/>
      <c r="B252" s="149"/>
      <c r="C252" s="195" t="s">
        <v>280</v>
      </c>
      <c r="D252" s="195" t="s">
        <v>254</v>
      </c>
      <c r="E252" s="196" t="s">
        <v>281</v>
      </c>
      <c r="F252" s="197" t="s">
        <v>282</v>
      </c>
      <c r="G252" s="198" t="s">
        <v>233</v>
      </c>
      <c r="H252" s="199">
        <v>353.18400000000003</v>
      </c>
      <c r="I252" s="200"/>
      <c r="J252" s="201">
        <f>ROUND(I252*H252,2)</f>
        <v>0</v>
      </c>
      <c r="K252" s="197"/>
      <c r="L252" s="202"/>
      <c r="M252" s="203" t="s">
        <v>1</v>
      </c>
      <c r="N252" s="204" t="s">
        <v>43</v>
      </c>
      <c r="O252" s="59"/>
      <c r="P252" s="159">
        <f>O252*H252</f>
        <v>0</v>
      </c>
      <c r="Q252" s="159">
        <v>1</v>
      </c>
      <c r="R252" s="159">
        <f>Q252*H252</f>
        <v>353.18400000000003</v>
      </c>
      <c r="S252" s="159">
        <v>0</v>
      </c>
      <c r="T252" s="160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61" t="s">
        <v>217</v>
      </c>
      <c r="AT252" s="161" t="s">
        <v>254</v>
      </c>
      <c r="AU252" s="161" t="s">
        <v>87</v>
      </c>
      <c r="AY252" s="18" t="s">
        <v>140</v>
      </c>
      <c r="BE252" s="162">
        <f>IF(N252="základní",J252,0)</f>
        <v>0</v>
      </c>
      <c r="BF252" s="162">
        <f>IF(N252="snížená",J252,0)</f>
        <v>0</v>
      </c>
      <c r="BG252" s="162">
        <f>IF(N252="zákl. přenesená",J252,0)</f>
        <v>0</v>
      </c>
      <c r="BH252" s="162">
        <f>IF(N252="sníž. přenesená",J252,0)</f>
        <v>0</v>
      </c>
      <c r="BI252" s="162">
        <f>IF(N252="nulová",J252,0)</f>
        <v>0</v>
      </c>
      <c r="BJ252" s="18" t="s">
        <v>85</v>
      </c>
      <c r="BK252" s="162">
        <f>ROUND(I252*H252,2)</f>
        <v>0</v>
      </c>
      <c r="BL252" s="18" t="s">
        <v>95</v>
      </c>
      <c r="BM252" s="161" t="s">
        <v>283</v>
      </c>
    </row>
    <row r="253" spans="1:65" s="14" customFormat="1" ht="11.25">
      <c r="B253" s="171"/>
      <c r="D253" s="164" t="s">
        <v>148</v>
      </c>
      <c r="E253" s="172" t="s">
        <v>1</v>
      </c>
      <c r="F253" s="173" t="s">
        <v>284</v>
      </c>
      <c r="H253" s="174">
        <v>353.18400000000003</v>
      </c>
      <c r="I253" s="175"/>
      <c r="L253" s="171"/>
      <c r="M253" s="176"/>
      <c r="N253" s="177"/>
      <c r="O253" s="177"/>
      <c r="P253" s="177"/>
      <c r="Q253" s="177"/>
      <c r="R253" s="177"/>
      <c r="S253" s="177"/>
      <c r="T253" s="178"/>
      <c r="AT253" s="172" t="s">
        <v>148</v>
      </c>
      <c r="AU253" s="172" t="s">
        <v>87</v>
      </c>
      <c r="AV253" s="14" t="s">
        <v>87</v>
      </c>
      <c r="AW253" s="14" t="s">
        <v>34</v>
      </c>
      <c r="AX253" s="14" t="s">
        <v>85</v>
      </c>
      <c r="AY253" s="172" t="s">
        <v>140</v>
      </c>
    </row>
    <row r="254" spans="1:65" s="2" customFormat="1" ht="33" customHeight="1">
      <c r="A254" s="33"/>
      <c r="B254" s="149"/>
      <c r="C254" s="150" t="s">
        <v>285</v>
      </c>
      <c r="D254" s="150" t="s">
        <v>142</v>
      </c>
      <c r="E254" s="151" t="s">
        <v>286</v>
      </c>
      <c r="F254" s="152" t="s">
        <v>287</v>
      </c>
      <c r="G254" s="153" t="s">
        <v>145</v>
      </c>
      <c r="H254" s="154">
        <v>429.75</v>
      </c>
      <c r="I254" s="155"/>
      <c r="J254" s="156">
        <f>ROUND(I254*H254,2)</f>
        <v>0</v>
      </c>
      <c r="K254" s="152" t="s">
        <v>146</v>
      </c>
      <c r="L254" s="34"/>
      <c r="M254" s="157" t="s">
        <v>1</v>
      </c>
      <c r="N254" s="158" t="s">
        <v>43</v>
      </c>
      <c r="O254" s="59"/>
      <c r="P254" s="159">
        <f>O254*H254</f>
        <v>0</v>
      </c>
      <c r="Q254" s="159">
        <v>0</v>
      </c>
      <c r="R254" s="159">
        <f>Q254*H254</f>
        <v>0</v>
      </c>
      <c r="S254" s="159">
        <v>0</v>
      </c>
      <c r="T254" s="160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61" t="s">
        <v>95</v>
      </c>
      <c r="AT254" s="161" t="s">
        <v>142</v>
      </c>
      <c r="AU254" s="161" t="s">
        <v>87</v>
      </c>
      <c r="AY254" s="18" t="s">
        <v>140</v>
      </c>
      <c r="BE254" s="162">
        <f>IF(N254="základní",J254,0)</f>
        <v>0</v>
      </c>
      <c r="BF254" s="162">
        <f>IF(N254="snížená",J254,0)</f>
        <v>0</v>
      </c>
      <c r="BG254" s="162">
        <f>IF(N254="zákl. přenesená",J254,0)</f>
        <v>0</v>
      </c>
      <c r="BH254" s="162">
        <f>IF(N254="sníž. přenesená",J254,0)</f>
        <v>0</v>
      </c>
      <c r="BI254" s="162">
        <f>IF(N254="nulová",J254,0)</f>
        <v>0</v>
      </c>
      <c r="BJ254" s="18" t="s">
        <v>85</v>
      </c>
      <c r="BK254" s="162">
        <f>ROUND(I254*H254,2)</f>
        <v>0</v>
      </c>
      <c r="BL254" s="18" t="s">
        <v>95</v>
      </c>
      <c r="BM254" s="161" t="s">
        <v>288</v>
      </c>
    </row>
    <row r="255" spans="1:65" s="13" customFormat="1" ht="11.25">
      <c r="B255" s="163"/>
      <c r="D255" s="164" t="s">
        <v>148</v>
      </c>
      <c r="E255" s="165" t="s">
        <v>1</v>
      </c>
      <c r="F255" s="166" t="s">
        <v>154</v>
      </c>
      <c r="H255" s="165" t="s">
        <v>1</v>
      </c>
      <c r="I255" s="167"/>
      <c r="L255" s="163"/>
      <c r="M255" s="168"/>
      <c r="N255" s="169"/>
      <c r="O255" s="169"/>
      <c r="P255" s="169"/>
      <c r="Q255" s="169"/>
      <c r="R255" s="169"/>
      <c r="S255" s="169"/>
      <c r="T255" s="170"/>
      <c r="AT255" s="165" t="s">
        <v>148</v>
      </c>
      <c r="AU255" s="165" t="s">
        <v>87</v>
      </c>
      <c r="AV255" s="13" t="s">
        <v>85</v>
      </c>
      <c r="AW255" s="13" t="s">
        <v>34</v>
      </c>
      <c r="AX255" s="13" t="s">
        <v>78</v>
      </c>
      <c r="AY255" s="165" t="s">
        <v>140</v>
      </c>
    </row>
    <row r="256" spans="1:65" s="14" customFormat="1" ht="11.25">
      <c r="B256" s="171"/>
      <c r="D256" s="164" t="s">
        <v>148</v>
      </c>
      <c r="E256" s="172" t="s">
        <v>1</v>
      </c>
      <c r="F256" s="173" t="s">
        <v>155</v>
      </c>
      <c r="H256" s="174">
        <v>32</v>
      </c>
      <c r="I256" s="175"/>
      <c r="L256" s="171"/>
      <c r="M256" s="176"/>
      <c r="N256" s="177"/>
      <c r="O256" s="177"/>
      <c r="P256" s="177"/>
      <c r="Q256" s="177"/>
      <c r="R256" s="177"/>
      <c r="S256" s="177"/>
      <c r="T256" s="178"/>
      <c r="AT256" s="172" t="s">
        <v>148</v>
      </c>
      <c r="AU256" s="172" t="s">
        <v>87</v>
      </c>
      <c r="AV256" s="14" t="s">
        <v>87</v>
      </c>
      <c r="AW256" s="14" t="s">
        <v>34</v>
      </c>
      <c r="AX256" s="14" t="s">
        <v>78</v>
      </c>
      <c r="AY256" s="172" t="s">
        <v>140</v>
      </c>
    </row>
    <row r="257" spans="1:65" s="14" customFormat="1" ht="11.25">
      <c r="B257" s="171"/>
      <c r="D257" s="164" t="s">
        <v>148</v>
      </c>
      <c r="E257" s="172" t="s">
        <v>1</v>
      </c>
      <c r="F257" s="173" t="s">
        <v>156</v>
      </c>
      <c r="H257" s="174">
        <v>40</v>
      </c>
      <c r="I257" s="175"/>
      <c r="L257" s="171"/>
      <c r="M257" s="176"/>
      <c r="N257" s="177"/>
      <c r="O257" s="177"/>
      <c r="P257" s="177"/>
      <c r="Q257" s="177"/>
      <c r="R257" s="177"/>
      <c r="S257" s="177"/>
      <c r="T257" s="178"/>
      <c r="AT257" s="172" t="s">
        <v>148</v>
      </c>
      <c r="AU257" s="172" t="s">
        <v>87</v>
      </c>
      <c r="AV257" s="14" t="s">
        <v>87</v>
      </c>
      <c r="AW257" s="14" t="s">
        <v>34</v>
      </c>
      <c r="AX257" s="14" t="s">
        <v>78</v>
      </c>
      <c r="AY257" s="172" t="s">
        <v>140</v>
      </c>
    </row>
    <row r="258" spans="1:65" s="13" customFormat="1" ht="11.25">
      <c r="B258" s="163"/>
      <c r="D258" s="164" t="s">
        <v>148</v>
      </c>
      <c r="E258" s="165" t="s">
        <v>1</v>
      </c>
      <c r="F258" s="166" t="s">
        <v>157</v>
      </c>
      <c r="H258" s="165" t="s">
        <v>1</v>
      </c>
      <c r="I258" s="167"/>
      <c r="L258" s="163"/>
      <c r="M258" s="168"/>
      <c r="N258" s="169"/>
      <c r="O258" s="169"/>
      <c r="P258" s="169"/>
      <c r="Q258" s="169"/>
      <c r="R258" s="169"/>
      <c r="S258" s="169"/>
      <c r="T258" s="170"/>
      <c r="AT258" s="165" t="s">
        <v>148</v>
      </c>
      <c r="AU258" s="165" t="s">
        <v>87</v>
      </c>
      <c r="AV258" s="13" t="s">
        <v>85</v>
      </c>
      <c r="AW258" s="13" t="s">
        <v>34</v>
      </c>
      <c r="AX258" s="13" t="s">
        <v>78</v>
      </c>
      <c r="AY258" s="165" t="s">
        <v>140</v>
      </c>
    </row>
    <row r="259" spans="1:65" s="14" customFormat="1" ht="11.25">
      <c r="B259" s="171"/>
      <c r="D259" s="164" t="s">
        <v>148</v>
      </c>
      <c r="E259" s="172" t="s">
        <v>1</v>
      </c>
      <c r="F259" s="173" t="s">
        <v>158</v>
      </c>
      <c r="H259" s="174">
        <v>357.75</v>
      </c>
      <c r="I259" s="175"/>
      <c r="L259" s="171"/>
      <c r="M259" s="176"/>
      <c r="N259" s="177"/>
      <c r="O259" s="177"/>
      <c r="P259" s="177"/>
      <c r="Q259" s="177"/>
      <c r="R259" s="177"/>
      <c r="S259" s="177"/>
      <c r="T259" s="178"/>
      <c r="AT259" s="172" t="s">
        <v>148</v>
      </c>
      <c r="AU259" s="172" t="s">
        <v>87</v>
      </c>
      <c r="AV259" s="14" t="s">
        <v>87</v>
      </c>
      <c r="AW259" s="14" t="s">
        <v>34</v>
      </c>
      <c r="AX259" s="14" t="s">
        <v>78</v>
      </c>
      <c r="AY259" s="172" t="s">
        <v>140</v>
      </c>
    </row>
    <row r="260" spans="1:65" s="15" customFormat="1" ht="11.25">
      <c r="B260" s="179"/>
      <c r="D260" s="164" t="s">
        <v>148</v>
      </c>
      <c r="E260" s="180" t="s">
        <v>1</v>
      </c>
      <c r="F260" s="181" t="s">
        <v>159</v>
      </c>
      <c r="H260" s="182">
        <v>429.75</v>
      </c>
      <c r="I260" s="183"/>
      <c r="L260" s="179"/>
      <c r="M260" s="184"/>
      <c r="N260" s="185"/>
      <c r="O260" s="185"/>
      <c r="P260" s="185"/>
      <c r="Q260" s="185"/>
      <c r="R260" s="185"/>
      <c r="S260" s="185"/>
      <c r="T260" s="186"/>
      <c r="AT260" s="180" t="s">
        <v>148</v>
      </c>
      <c r="AU260" s="180" t="s">
        <v>87</v>
      </c>
      <c r="AV260" s="15" t="s">
        <v>95</v>
      </c>
      <c r="AW260" s="15" t="s">
        <v>34</v>
      </c>
      <c r="AX260" s="15" t="s">
        <v>85</v>
      </c>
      <c r="AY260" s="180" t="s">
        <v>140</v>
      </c>
    </row>
    <row r="261" spans="1:65" s="2" customFormat="1" ht="24.2" customHeight="1">
      <c r="A261" s="33"/>
      <c r="B261" s="149"/>
      <c r="C261" s="150" t="s">
        <v>7</v>
      </c>
      <c r="D261" s="150" t="s">
        <v>142</v>
      </c>
      <c r="E261" s="151" t="s">
        <v>289</v>
      </c>
      <c r="F261" s="152" t="s">
        <v>290</v>
      </c>
      <c r="G261" s="153" t="s">
        <v>145</v>
      </c>
      <c r="H261" s="154">
        <v>4301.1499999999996</v>
      </c>
      <c r="I261" s="155"/>
      <c r="J261" s="156">
        <f>ROUND(I261*H261,2)</f>
        <v>0</v>
      </c>
      <c r="K261" s="152" t="s">
        <v>146</v>
      </c>
      <c r="L261" s="34"/>
      <c r="M261" s="157" t="s">
        <v>1</v>
      </c>
      <c r="N261" s="158" t="s">
        <v>43</v>
      </c>
      <c r="O261" s="59"/>
      <c r="P261" s="159">
        <f>O261*H261</f>
        <v>0</v>
      </c>
      <c r="Q261" s="159">
        <v>0</v>
      </c>
      <c r="R261" s="159">
        <f>Q261*H261</f>
        <v>0</v>
      </c>
      <c r="S261" s="159">
        <v>0</v>
      </c>
      <c r="T261" s="160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1" t="s">
        <v>95</v>
      </c>
      <c r="AT261" s="161" t="s">
        <v>142</v>
      </c>
      <c r="AU261" s="161" t="s">
        <v>87</v>
      </c>
      <c r="AY261" s="18" t="s">
        <v>140</v>
      </c>
      <c r="BE261" s="162">
        <f>IF(N261="základní",J261,0)</f>
        <v>0</v>
      </c>
      <c r="BF261" s="162">
        <f>IF(N261="snížená",J261,0)</f>
        <v>0</v>
      </c>
      <c r="BG261" s="162">
        <f>IF(N261="zákl. přenesená",J261,0)</f>
        <v>0</v>
      </c>
      <c r="BH261" s="162">
        <f>IF(N261="sníž. přenesená",J261,0)</f>
        <v>0</v>
      </c>
      <c r="BI261" s="162">
        <f>IF(N261="nulová",J261,0)</f>
        <v>0</v>
      </c>
      <c r="BJ261" s="18" t="s">
        <v>85</v>
      </c>
      <c r="BK261" s="162">
        <f>ROUND(I261*H261,2)</f>
        <v>0</v>
      </c>
      <c r="BL261" s="18" t="s">
        <v>95</v>
      </c>
      <c r="BM261" s="161" t="s">
        <v>291</v>
      </c>
    </row>
    <row r="262" spans="1:65" s="13" customFormat="1" ht="11.25">
      <c r="B262" s="163"/>
      <c r="D262" s="164" t="s">
        <v>148</v>
      </c>
      <c r="E262" s="165" t="s">
        <v>1</v>
      </c>
      <c r="F262" s="166" t="s">
        <v>292</v>
      </c>
      <c r="H262" s="165" t="s">
        <v>1</v>
      </c>
      <c r="I262" s="167"/>
      <c r="L262" s="163"/>
      <c r="M262" s="168"/>
      <c r="N262" s="169"/>
      <c r="O262" s="169"/>
      <c r="P262" s="169"/>
      <c r="Q262" s="169"/>
      <c r="R262" s="169"/>
      <c r="S262" s="169"/>
      <c r="T262" s="170"/>
      <c r="AT262" s="165" t="s">
        <v>148</v>
      </c>
      <c r="AU262" s="165" t="s">
        <v>87</v>
      </c>
      <c r="AV262" s="13" t="s">
        <v>85</v>
      </c>
      <c r="AW262" s="13" t="s">
        <v>34</v>
      </c>
      <c r="AX262" s="13" t="s">
        <v>78</v>
      </c>
      <c r="AY262" s="165" t="s">
        <v>140</v>
      </c>
    </row>
    <row r="263" spans="1:65" s="14" customFormat="1" ht="11.25">
      <c r="B263" s="171"/>
      <c r="D263" s="164" t="s">
        <v>148</v>
      </c>
      <c r="E263" s="172" t="s">
        <v>1</v>
      </c>
      <c r="F263" s="173" t="s">
        <v>293</v>
      </c>
      <c r="H263" s="174">
        <v>1901.35</v>
      </c>
      <c r="I263" s="175"/>
      <c r="L263" s="171"/>
      <c r="M263" s="176"/>
      <c r="N263" s="177"/>
      <c r="O263" s="177"/>
      <c r="P263" s="177"/>
      <c r="Q263" s="177"/>
      <c r="R263" s="177"/>
      <c r="S263" s="177"/>
      <c r="T263" s="178"/>
      <c r="AT263" s="172" t="s">
        <v>148</v>
      </c>
      <c r="AU263" s="172" t="s">
        <v>87</v>
      </c>
      <c r="AV263" s="14" t="s">
        <v>87</v>
      </c>
      <c r="AW263" s="14" t="s">
        <v>34</v>
      </c>
      <c r="AX263" s="14" t="s">
        <v>78</v>
      </c>
      <c r="AY263" s="172" t="s">
        <v>140</v>
      </c>
    </row>
    <row r="264" spans="1:65" s="14" customFormat="1" ht="11.25">
      <c r="B264" s="171"/>
      <c r="D264" s="164" t="s">
        <v>148</v>
      </c>
      <c r="E264" s="172" t="s">
        <v>1</v>
      </c>
      <c r="F264" s="173" t="s">
        <v>229</v>
      </c>
      <c r="H264" s="174">
        <v>2399.8000000000002</v>
      </c>
      <c r="I264" s="175"/>
      <c r="L264" s="171"/>
      <c r="M264" s="176"/>
      <c r="N264" s="177"/>
      <c r="O264" s="177"/>
      <c r="P264" s="177"/>
      <c r="Q264" s="177"/>
      <c r="R264" s="177"/>
      <c r="S264" s="177"/>
      <c r="T264" s="178"/>
      <c r="AT264" s="172" t="s">
        <v>148</v>
      </c>
      <c r="AU264" s="172" t="s">
        <v>87</v>
      </c>
      <c r="AV264" s="14" t="s">
        <v>87</v>
      </c>
      <c r="AW264" s="14" t="s">
        <v>34</v>
      </c>
      <c r="AX264" s="14" t="s">
        <v>78</v>
      </c>
      <c r="AY264" s="172" t="s">
        <v>140</v>
      </c>
    </row>
    <row r="265" spans="1:65" s="15" customFormat="1" ht="11.25">
      <c r="B265" s="179"/>
      <c r="D265" s="164" t="s">
        <v>148</v>
      </c>
      <c r="E265" s="180" t="s">
        <v>1</v>
      </c>
      <c r="F265" s="181" t="s">
        <v>159</v>
      </c>
      <c r="H265" s="182">
        <v>4301.1499999999996</v>
      </c>
      <c r="I265" s="183"/>
      <c r="L265" s="179"/>
      <c r="M265" s="184"/>
      <c r="N265" s="185"/>
      <c r="O265" s="185"/>
      <c r="P265" s="185"/>
      <c r="Q265" s="185"/>
      <c r="R265" s="185"/>
      <c r="S265" s="185"/>
      <c r="T265" s="186"/>
      <c r="AT265" s="180" t="s">
        <v>148</v>
      </c>
      <c r="AU265" s="180" t="s">
        <v>87</v>
      </c>
      <c r="AV265" s="15" t="s">
        <v>95</v>
      </c>
      <c r="AW265" s="15" t="s">
        <v>34</v>
      </c>
      <c r="AX265" s="15" t="s">
        <v>85</v>
      </c>
      <c r="AY265" s="180" t="s">
        <v>140</v>
      </c>
    </row>
    <row r="266" spans="1:65" s="2" customFormat="1" ht="21.75" customHeight="1">
      <c r="A266" s="33"/>
      <c r="B266" s="149"/>
      <c r="C266" s="150" t="s">
        <v>294</v>
      </c>
      <c r="D266" s="150" t="s">
        <v>142</v>
      </c>
      <c r="E266" s="151" t="s">
        <v>295</v>
      </c>
      <c r="F266" s="152" t="s">
        <v>296</v>
      </c>
      <c r="G266" s="153" t="s">
        <v>145</v>
      </c>
      <c r="H266" s="154">
        <v>1901.35</v>
      </c>
      <c r="I266" s="155"/>
      <c r="J266" s="156">
        <f>ROUND(I266*H266,2)</f>
        <v>0</v>
      </c>
      <c r="K266" s="152" t="s">
        <v>146</v>
      </c>
      <c r="L266" s="34"/>
      <c r="M266" s="157" t="s">
        <v>1</v>
      </c>
      <c r="N266" s="158" t="s">
        <v>43</v>
      </c>
      <c r="O266" s="59"/>
      <c r="P266" s="159">
        <f>O266*H266</f>
        <v>0</v>
      </c>
      <c r="Q266" s="159">
        <v>0</v>
      </c>
      <c r="R266" s="159">
        <f>Q266*H266</f>
        <v>0</v>
      </c>
      <c r="S266" s="159">
        <v>0</v>
      </c>
      <c r="T266" s="160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61" t="s">
        <v>95</v>
      </c>
      <c r="AT266" s="161" t="s">
        <v>142</v>
      </c>
      <c r="AU266" s="161" t="s">
        <v>87</v>
      </c>
      <c r="AY266" s="18" t="s">
        <v>140</v>
      </c>
      <c r="BE266" s="162">
        <f>IF(N266="základní",J266,0)</f>
        <v>0</v>
      </c>
      <c r="BF266" s="162">
        <f>IF(N266="snížená",J266,0)</f>
        <v>0</v>
      </c>
      <c r="BG266" s="162">
        <f>IF(N266="zákl. přenesená",J266,0)</f>
        <v>0</v>
      </c>
      <c r="BH266" s="162">
        <f>IF(N266="sníž. přenesená",J266,0)</f>
        <v>0</v>
      </c>
      <c r="BI266" s="162">
        <f>IF(N266="nulová",J266,0)</f>
        <v>0</v>
      </c>
      <c r="BJ266" s="18" t="s">
        <v>85</v>
      </c>
      <c r="BK266" s="162">
        <f>ROUND(I266*H266,2)</f>
        <v>0</v>
      </c>
      <c r="BL266" s="18" t="s">
        <v>95</v>
      </c>
      <c r="BM266" s="161" t="s">
        <v>297</v>
      </c>
    </row>
    <row r="267" spans="1:65" s="14" customFormat="1" ht="11.25">
      <c r="B267" s="171"/>
      <c r="D267" s="164" t="s">
        <v>148</v>
      </c>
      <c r="E267" s="172" t="s">
        <v>1</v>
      </c>
      <c r="F267" s="173" t="s">
        <v>298</v>
      </c>
      <c r="H267" s="174">
        <v>1901.35</v>
      </c>
      <c r="I267" s="175"/>
      <c r="L267" s="171"/>
      <c r="M267" s="176"/>
      <c r="N267" s="177"/>
      <c r="O267" s="177"/>
      <c r="P267" s="177"/>
      <c r="Q267" s="177"/>
      <c r="R267" s="177"/>
      <c r="S267" s="177"/>
      <c r="T267" s="178"/>
      <c r="AT267" s="172" t="s">
        <v>148</v>
      </c>
      <c r="AU267" s="172" t="s">
        <v>87</v>
      </c>
      <c r="AV267" s="14" t="s">
        <v>87</v>
      </c>
      <c r="AW267" s="14" t="s">
        <v>34</v>
      </c>
      <c r="AX267" s="14" t="s">
        <v>85</v>
      </c>
      <c r="AY267" s="172" t="s">
        <v>140</v>
      </c>
    </row>
    <row r="268" spans="1:65" s="2" customFormat="1" ht="16.5" customHeight="1">
      <c r="A268" s="33"/>
      <c r="B268" s="149"/>
      <c r="C268" s="150" t="s">
        <v>299</v>
      </c>
      <c r="D268" s="150" t="s">
        <v>142</v>
      </c>
      <c r="E268" s="151" t="s">
        <v>300</v>
      </c>
      <c r="F268" s="152" t="s">
        <v>301</v>
      </c>
      <c r="G268" s="153" t="s">
        <v>145</v>
      </c>
      <c r="H268" s="154">
        <v>1901.35</v>
      </c>
      <c r="I268" s="155"/>
      <c r="J268" s="156">
        <f>ROUND(I268*H268,2)</f>
        <v>0</v>
      </c>
      <c r="K268" s="152" t="s">
        <v>146</v>
      </c>
      <c r="L268" s="34"/>
      <c r="M268" s="157" t="s">
        <v>1</v>
      </c>
      <c r="N268" s="158" t="s">
        <v>43</v>
      </c>
      <c r="O268" s="59"/>
      <c r="P268" s="159">
        <f>O268*H268</f>
        <v>0</v>
      </c>
      <c r="Q268" s="159">
        <v>0</v>
      </c>
      <c r="R268" s="159">
        <f>Q268*H268</f>
        <v>0</v>
      </c>
      <c r="S268" s="159">
        <v>0</v>
      </c>
      <c r="T268" s="160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61" t="s">
        <v>95</v>
      </c>
      <c r="AT268" s="161" t="s">
        <v>142</v>
      </c>
      <c r="AU268" s="161" t="s">
        <v>87</v>
      </c>
      <c r="AY268" s="18" t="s">
        <v>140</v>
      </c>
      <c r="BE268" s="162">
        <f>IF(N268="základní",J268,0)</f>
        <v>0</v>
      </c>
      <c r="BF268" s="162">
        <f>IF(N268="snížená",J268,0)</f>
        <v>0</v>
      </c>
      <c r="BG268" s="162">
        <f>IF(N268="zákl. přenesená",J268,0)</f>
        <v>0</v>
      </c>
      <c r="BH268" s="162">
        <f>IF(N268="sníž. přenesená",J268,0)</f>
        <v>0</v>
      </c>
      <c r="BI268" s="162">
        <f>IF(N268="nulová",J268,0)</f>
        <v>0</v>
      </c>
      <c r="BJ268" s="18" t="s">
        <v>85</v>
      </c>
      <c r="BK268" s="162">
        <f>ROUND(I268*H268,2)</f>
        <v>0</v>
      </c>
      <c r="BL268" s="18" t="s">
        <v>95</v>
      </c>
      <c r="BM268" s="161" t="s">
        <v>302</v>
      </c>
    </row>
    <row r="269" spans="1:65" s="14" customFormat="1" ht="11.25">
      <c r="B269" s="171"/>
      <c r="D269" s="164" t="s">
        <v>148</v>
      </c>
      <c r="E269" s="172" t="s">
        <v>1</v>
      </c>
      <c r="F269" s="173" t="s">
        <v>298</v>
      </c>
      <c r="H269" s="174">
        <v>1901.35</v>
      </c>
      <c r="I269" s="175"/>
      <c r="L269" s="171"/>
      <c r="M269" s="176"/>
      <c r="N269" s="177"/>
      <c r="O269" s="177"/>
      <c r="P269" s="177"/>
      <c r="Q269" s="177"/>
      <c r="R269" s="177"/>
      <c r="S269" s="177"/>
      <c r="T269" s="178"/>
      <c r="AT269" s="172" t="s">
        <v>148</v>
      </c>
      <c r="AU269" s="172" t="s">
        <v>87</v>
      </c>
      <c r="AV269" s="14" t="s">
        <v>87</v>
      </c>
      <c r="AW269" s="14" t="s">
        <v>34</v>
      </c>
      <c r="AX269" s="14" t="s">
        <v>85</v>
      </c>
      <c r="AY269" s="172" t="s">
        <v>140</v>
      </c>
    </row>
    <row r="270" spans="1:65" s="2" customFormat="1" ht="24.2" customHeight="1">
      <c r="A270" s="33"/>
      <c r="B270" s="149"/>
      <c r="C270" s="150" t="s">
        <v>303</v>
      </c>
      <c r="D270" s="150" t="s">
        <v>142</v>
      </c>
      <c r="E270" s="151" t="s">
        <v>304</v>
      </c>
      <c r="F270" s="152" t="s">
        <v>305</v>
      </c>
      <c r="G270" s="153" t="s">
        <v>233</v>
      </c>
      <c r="H270" s="154">
        <v>4.8000000000000001E-2</v>
      </c>
      <c r="I270" s="155"/>
      <c r="J270" s="156">
        <f>ROUND(I270*H270,2)</f>
        <v>0</v>
      </c>
      <c r="K270" s="152" t="s">
        <v>146</v>
      </c>
      <c r="L270" s="34"/>
      <c r="M270" s="157" t="s">
        <v>1</v>
      </c>
      <c r="N270" s="158" t="s">
        <v>43</v>
      </c>
      <c r="O270" s="59"/>
      <c r="P270" s="159">
        <f>O270*H270</f>
        <v>0</v>
      </c>
      <c r="Q270" s="159">
        <v>0</v>
      </c>
      <c r="R270" s="159">
        <f>Q270*H270</f>
        <v>0</v>
      </c>
      <c r="S270" s="159">
        <v>0</v>
      </c>
      <c r="T270" s="160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61" t="s">
        <v>95</v>
      </c>
      <c r="AT270" s="161" t="s">
        <v>142</v>
      </c>
      <c r="AU270" s="161" t="s">
        <v>87</v>
      </c>
      <c r="AY270" s="18" t="s">
        <v>140</v>
      </c>
      <c r="BE270" s="162">
        <f>IF(N270="základní",J270,0)</f>
        <v>0</v>
      </c>
      <c r="BF270" s="162">
        <f>IF(N270="snížená",J270,0)</f>
        <v>0</v>
      </c>
      <c r="BG270" s="162">
        <f>IF(N270="zákl. přenesená",J270,0)</f>
        <v>0</v>
      </c>
      <c r="BH270" s="162">
        <f>IF(N270="sníž. přenesená",J270,0)</f>
        <v>0</v>
      </c>
      <c r="BI270" s="162">
        <f>IF(N270="nulová",J270,0)</f>
        <v>0</v>
      </c>
      <c r="BJ270" s="18" t="s">
        <v>85</v>
      </c>
      <c r="BK270" s="162">
        <f>ROUND(I270*H270,2)</f>
        <v>0</v>
      </c>
      <c r="BL270" s="18" t="s">
        <v>95</v>
      </c>
      <c r="BM270" s="161" t="s">
        <v>306</v>
      </c>
    </row>
    <row r="271" spans="1:65" s="14" customFormat="1" ht="11.25">
      <c r="B271" s="171"/>
      <c r="D271" s="164" t="s">
        <v>148</v>
      </c>
      <c r="E271" s="172" t="s">
        <v>1</v>
      </c>
      <c r="F271" s="173" t="s">
        <v>307</v>
      </c>
      <c r="H271" s="174">
        <v>4.8000000000000001E-2</v>
      </c>
      <c r="I271" s="175"/>
      <c r="L271" s="171"/>
      <c r="M271" s="176"/>
      <c r="N271" s="177"/>
      <c r="O271" s="177"/>
      <c r="P271" s="177"/>
      <c r="Q271" s="177"/>
      <c r="R271" s="177"/>
      <c r="S271" s="177"/>
      <c r="T271" s="178"/>
      <c r="AT271" s="172" t="s">
        <v>148</v>
      </c>
      <c r="AU271" s="172" t="s">
        <v>87</v>
      </c>
      <c r="AV271" s="14" t="s">
        <v>87</v>
      </c>
      <c r="AW271" s="14" t="s">
        <v>34</v>
      </c>
      <c r="AX271" s="14" t="s">
        <v>85</v>
      </c>
      <c r="AY271" s="172" t="s">
        <v>140</v>
      </c>
    </row>
    <row r="272" spans="1:65" s="2" customFormat="1" ht="16.5" customHeight="1">
      <c r="A272" s="33"/>
      <c r="B272" s="149"/>
      <c r="C272" s="195" t="s">
        <v>308</v>
      </c>
      <c r="D272" s="195" t="s">
        <v>254</v>
      </c>
      <c r="E272" s="196" t="s">
        <v>309</v>
      </c>
      <c r="F272" s="197" t="s">
        <v>310</v>
      </c>
      <c r="G272" s="198" t="s">
        <v>267</v>
      </c>
      <c r="H272" s="199">
        <v>48</v>
      </c>
      <c r="I272" s="200"/>
      <c r="J272" s="201">
        <f>ROUND(I272*H272,2)</f>
        <v>0</v>
      </c>
      <c r="K272" s="197" t="s">
        <v>1</v>
      </c>
      <c r="L272" s="202"/>
      <c r="M272" s="203" t="s">
        <v>1</v>
      </c>
      <c r="N272" s="204" t="s">
        <v>43</v>
      </c>
      <c r="O272" s="59"/>
      <c r="P272" s="159">
        <f>O272*H272</f>
        <v>0</v>
      </c>
      <c r="Q272" s="159">
        <v>0</v>
      </c>
      <c r="R272" s="159">
        <f>Q272*H272</f>
        <v>0</v>
      </c>
      <c r="S272" s="159">
        <v>0</v>
      </c>
      <c r="T272" s="160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61" t="s">
        <v>217</v>
      </c>
      <c r="AT272" s="161" t="s">
        <v>254</v>
      </c>
      <c r="AU272" s="161" t="s">
        <v>87</v>
      </c>
      <c r="AY272" s="18" t="s">
        <v>140</v>
      </c>
      <c r="BE272" s="162">
        <f>IF(N272="základní",J272,0)</f>
        <v>0</v>
      </c>
      <c r="BF272" s="162">
        <f>IF(N272="snížená",J272,0)</f>
        <v>0</v>
      </c>
      <c r="BG272" s="162">
        <f>IF(N272="zákl. přenesená",J272,0)</f>
        <v>0</v>
      </c>
      <c r="BH272" s="162">
        <f>IF(N272="sníž. přenesená",J272,0)</f>
        <v>0</v>
      </c>
      <c r="BI272" s="162">
        <f>IF(N272="nulová",J272,0)</f>
        <v>0</v>
      </c>
      <c r="BJ272" s="18" t="s">
        <v>85</v>
      </c>
      <c r="BK272" s="162">
        <f>ROUND(I272*H272,2)</f>
        <v>0</v>
      </c>
      <c r="BL272" s="18" t="s">
        <v>95</v>
      </c>
      <c r="BM272" s="161" t="s">
        <v>311</v>
      </c>
    </row>
    <row r="273" spans="1:65" s="12" customFormat="1" ht="22.9" customHeight="1">
      <c r="B273" s="136"/>
      <c r="D273" s="137" t="s">
        <v>77</v>
      </c>
      <c r="E273" s="147" t="s">
        <v>87</v>
      </c>
      <c r="F273" s="147" t="s">
        <v>312</v>
      </c>
      <c r="I273" s="139"/>
      <c r="J273" s="148">
        <f>BK273</f>
        <v>0</v>
      </c>
      <c r="L273" s="136"/>
      <c r="M273" s="141"/>
      <c r="N273" s="142"/>
      <c r="O273" s="142"/>
      <c r="P273" s="143">
        <f>SUM(P274:P305)</f>
        <v>0</v>
      </c>
      <c r="Q273" s="142"/>
      <c r="R273" s="143">
        <f>SUM(R274:R305)</f>
        <v>518.69940680000002</v>
      </c>
      <c r="S273" s="142"/>
      <c r="T273" s="144">
        <f>SUM(T274:T305)</f>
        <v>0</v>
      </c>
      <c r="AR273" s="137" t="s">
        <v>85</v>
      </c>
      <c r="AT273" s="145" t="s">
        <v>77</v>
      </c>
      <c r="AU273" s="145" t="s">
        <v>85</v>
      </c>
      <c r="AY273" s="137" t="s">
        <v>140</v>
      </c>
      <c r="BK273" s="146">
        <f>SUM(BK274:BK305)</f>
        <v>0</v>
      </c>
    </row>
    <row r="274" spans="1:65" s="2" customFormat="1" ht="33" customHeight="1">
      <c r="A274" s="33"/>
      <c r="B274" s="149"/>
      <c r="C274" s="150" t="s">
        <v>313</v>
      </c>
      <c r="D274" s="150" t="s">
        <v>142</v>
      </c>
      <c r="E274" s="151" t="s">
        <v>314</v>
      </c>
      <c r="F274" s="152" t="s">
        <v>315</v>
      </c>
      <c r="G274" s="153" t="s">
        <v>166</v>
      </c>
      <c r="H274" s="154">
        <v>135.958</v>
      </c>
      <c r="I274" s="155"/>
      <c r="J274" s="156">
        <f>ROUND(I274*H274,2)</f>
        <v>0</v>
      </c>
      <c r="K274" s="152" t="s">
        <v>146</v>
      </c>
      <c r="L274" s="34"/>
      <c r="M274" s="157" t="s">
        <v>1</v>
      </c>
      <c r="N274" s="158" t="s">
        <v>43</v>
      </c>
      <c r="O274" s="59"/>
      <c r="P274" s="159">
        <f>O274*H274</f>
        <v>0</v>
      </c>
      <c r="Q274" s="159">
        <v>1.665</v>
      </c>
      <c r="R274" s="159">
        <f>Q274*H274</f>
        <v>226.37007</v>
      </c>
      <c r="S274" s="159">
        <v>0</v>
      </c>
      <c r="T274" s="160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61" t="s">
        <v>95</v>
      </c>
      <c r="AT274" s="161" t="s">
        <v>142</v>
      </c>
      <c r="AU274" s="161" t="s">
        <v>87</v>
      </c>
      <c r="AY274" s="18" t="s">
        <v>140</v>
      </c>
      <c r="BE274" s="162">
        <f>IF(N274="základní",J274,0)</f>
        <v>0</v>
      </c>
      <c r="BF274" s="162">
        <f>IF(N274="snížená",J274,0)</f>
        <v>0</v>
      </c>
      <c r="BG274" s="162">
        <f>IF(N274="zákl. přenesená",J274,0)</f>
        <v>0</v>
      </c>
      <c r="BH274" s="162">
        <f>IF(N274="sníž. přenesená",J274,0)</f>
        <v>0</v>
      </c>
      <c r="BI274" s="162">
        <f>IF(N274="nulová",J274,0)</f>
        <v>0</v>
      </c>
      <c r="BJ274" s="18" t="s">
        <v>85</v>
      </c>
      <c r="BK274" s="162">
        <f>ROUND(I274*H274,2)</f>
        <v>0</v>
      </c>
      <c r="BL274" s="18" t="s">
        <v>95</v>
      </c>
      <c r="BM274" s="161" t="s">
        <v>316</v>
      </c>
    </row>
    <row r="275" spans="1:65" s="13" customFormat="1" ht="11.25">
      <c r="B275" s="163"/>
      <c r="D275" s="164" t="s">
        <v>148</v>
      </c>
      <c r="E275" s="165" t="s">
        <v>1</v>
      </c>
      <c r="F275" s="166" t="s">
        <v>317</v>
      </c>
      <c r="H275" s="165" t="s">
        <v>1</v>
      </c>
      <c r="I275" s="167"/>
      <c r="L275" s="163"/>
      <c r="M275" s="168"/>
      <c r="N275" s="169"/>
      <c r="O275" s="169"/>
      <c r="P275" s="169"/>
      <c r="Q275" s="169"/>
      <c r="R275" s="169"/>
      <c r="S275" s="169"/>
      <c r="T275" s="170"/>
      <c r="AT275" s="165" t="s">
        <v>148</v>
      </c>
      <c r="AU275" s="165" t="s">
        <v>87</v>
      </c>
      <c r="AV275" s="13" t="s">
        <v>85</v>
      </c>
      <c r="AW275" s="13" t="s">
        <v>34</v>
      </c>
      <c r="AX275" s="13" t="s">
        <v>78</v>
      </c>
      <c r="AY275" s="165" t="s">
        <v>140</v>
      </c>
    </row>
    <row r="276" spans="1:65" s="13" customFormat="1" ht="11.25">
      <c r="B276" s="163"/>
      <c r="D276" s="164" t="s">
        <v>148</v>
      </c>
      <c r="E276" s="165" t="s">
        <v>1</v>
      </c>
      <c r="F276" s="166" t="s">
        <v>192</v>
      </c>
      <c r="H276" s="165" t="s">
        <v>1</v>
      </c>
      <c r="I276" s="167"/>
      <c r="L276" s="163"/>
      <c r="M276" s="168"/>
      <c r="N276" s="169"/>
      <c r="O276" s="169"/>
      <c r="P276" s="169"/>
      <c r="Q276" s="169"/>
      <c r="R276" s="169"/>
      <c r="S276" s="169"/>
      <c r="T276" s="170"/>
      <c r="AT276" s="165" t="s">
        <v>148</v>
      </c>
      <c r="AU276" s="165" t="s">
        <v>87</v>
      </c>
      <c r="AV276" s="13" t="s">
        <v>85</v>
      </c>
      <c r="AW276" s="13" t="s">
        <v>34</v>
      </c>
      <c r="AX276" s="13" t="s">
        <v>78</v>
      </c>
      <c r="AY276" s="165" t="s">
        <v>140</v>
      </c>
    </row>
    <row r="277" spans="1:65" s="14" customFormat="1" ht="11.25">
      <c r="B277" s="171"/>
      <c r="D277" s="164" t="s">
        <v>148</v>
      </c>
      <c r="E277" s="172" t="s">
        <v>1</v>
      </c>
      <c r="F277" s="173" t="s">
        <v>193</v>
      </c>
      <c r="H277" s="174">
        <v>20.34</v>
      </c>
      <c r="I277" s="175"/>
      <c r="L277" s="171"/>
      <c r="M277" s="176"/>
      <c r="N277" s="177"/>
      <c r="O277" s="177"/>
      <c r="P277" s="177"/>
      <c r="Q277" s="177"/>
      <c r="R277" s="177"/>
      <c r="S277" s="177"/>
      <c r="T277" s="178"/>
      <c r="AT277" s="172" t="s">
        <v>148</v>
      </c>
      <c r="AU277" s="172" t="s">
        <v>87</v>
      </c>
      <c r="AV277" s="14" t="s">
        <v>87</v>
      </c>
      <c r="AW277" s="14" t="s">
        <v>34</v>
      </c>
      <c r="AX277" s="14" t="s">
        <v>78</v>
      </c>
      <c r="AY277" s="172" t="s">
        <v>140</v>
      </c>
    </row>
    <row r="278" spans="1:65" s="13" customFormat="1" ht="11.25">
      <c r="B278" s="163"/>
      <c r="D278" s="164" t="s">
        <v>148</v>
      </c>
      <c r="E278" s="165" t="s">
        <v>1</v>
      </c>
      <c r="F278" s="166" t="s">
        <v>194</v>
      </c>
      <c r="H278" s="165" t="s">
        <v>1</v>
      </c>
      <c r="I278" s="167"/>
      <c r="L278" s="163"/>
      <c r="M278" s="168"/>
      <c r="N278" s="169"/>
      <c r="O278" s="169"/>
      <c r="P278" s="169"/>
      <c r="Q278" s="169"/>
      <c r="R278" s="169"/>
      <c r="S278" s="169"/>
      <c r="T278" s="170"/>
      <c r="AT278" s="165" t="s">
        <v>148</v>
      </c>
      <c r="AU278" s="165" t="s">
        <v>87</v>
      </c>
      <c r="AV278" s="13" t="s">
        <v>85</v>
      </c>
      <c r="AW278" s="13" t="s">
        <v>34</v>
      </c>
      <c r="AX278" s="13" t="s">
        <v>78</v>
      </c>
      <c r="AY278" s="165" t="s">
        <v>140</v>
      </c>
    </row>
    <row r="279" spans="1:65" s="14" customFormat="1" ht="11.25">
      <c r="B279" s="171"/>
      <c r="D279" s="164" t="s">
        <v>148</v>
      </c>
      <c r="E279" s="172" t="s">
        <v>1</v>
      </c>
      <c r="F279" s="173" t="s">
        <v>195</v>
      </c>
      <c r="H279" s="174">
        <v>29.757999999999999</v>
      </c>
      <c r="I279" s="175"/>
      <c r="L279" s="171"/>
      <c r="M279" s="176"/>
      <c r="N279" s="177"/>
      <c r="O279" s="177"/>
      <c r="P279" s="177"/>
      <c r="Q279" s="177"/>
      <c r="R279" s="177"/>
      <c r="S279" s="177"/>
      <c r="T279" s="178"/>
      <c r="AT279" s="172" t="s">
        <v>148</v>
      </c>
      <c r="AU279" s="172" t="s">
        <v>87</v>
      </c>
      <c r="AV279" s="14" t="s">
        <v>87</v>
      </c>
      <c r="AW279" s="14" t="s">
        <v>34</v>
      </c>
      <c r="AX279" s="14" t="s">
        <v>78</v>
      </c>
      <c r="AY279" s="172" t="s">
        <v>140</v>
      </c>
    </row>
    <row r="280" spans="1:65" s="13" customFormat="1" ht="11.25">
      <c r="B280" s="163"/>
      <c r="D280" s="164" t="s">
        <v>148</v>
      </c>
      <c r="E280" s="165" t="s">
        <v>1</v>
      </c>
      <c r="F280" s="166" t="s">
        <v>196</v>
      </c>
      <c r="H280" s="165" t="s">
        <v>1</v>
      </c>
      <c r="I280" s="167"/>
      <c r="L280" s="163"/>
      <c r="M280" s="168"/>
      <c r="N280" s="169"/>
      <c r="O280" s="169"/>
      <c r="P280" s="169"/>
      <c r="Q280" s="169"/>
      <c r="R280" s="169"/>
      <c r="S280" s="169"/>
      <c r="T280" s="170"/>
      <c r="AT280" s="165" t="s">
        <v>148</v>
      </c>
      <c r="AU280" s="165" t="s">
        <v>87</v>
      </c>
      <c r="AV280" s="13" t="s">
        <v>85</v>
      </c>
      <c r="AW280" s="13" t="s">
        <v>34</v>
      </c>
      <c r="AX280" s="13" t="s">
        <v>78</v>
      </c>
      <c r="AY280" s="165" t="s">
        <v>140</v>
      </c>
    </row>
    <row r="281" spans="1:65" s="14" customFormat="1" ht="11.25">
      <c r="B281" s="171"/>
      <c r="D281" s="164" t="s">
        <v>148</v>
      </c>
      <c r="E281" s="172" t="s">
        <v>1</v>
      </c>
      <c r="F281" s="173" t="s">
        <v>197</v>
      </c>
      <c r="H281" s="174">
        <v>74.16</v>
      </c>
      <c r="I281" s="175"/>
      <c r="L281" s="171"/>
      <c r="M281" s="176"/>
      <c r="N281" s="177"/>
      <c r="O281" s="177"/>
      <c r="P281" s="177"/>
      <c r="Q281" s="177"/>
      <c r="R281" s="177"/>
      <c r="S281" s="177"/>
      <c r="T281" s="178"/>
      <c r="AT281" s="172" t="s">
        <v>148</v>
      </c>
      <c r="AU281" s="172" t="s">
        <v>87</v>
      </c>
      <c r="AV281" s="14" t="s">
        <v>87</v>
      </c>
      <c r="AW281" s="14" t="s">
        <v>34</v>
      </c>
      <c r="AX281" s="14" t="s">
        <v>78</v>
      </c>
      <c r="AY281" s="172" t="s">
        <v>140</v>
      </c>
    </row>
    <row r="282" spans="1:65" s="13" customFormat="1" ht="11.25">
      <c r="B282" s="163"/>
      <c r="D282" s="164" t="s">
        <v>148</v>
      </c>
      <c r="E282" s="165" t="s">
        <v>1</v>
      </c>
      <c r="F282" s="166" t="s">
        <v>318</v>
      </c>
      <c r="H282" s="165" t="s">
        <v>1</v>
      </c>
      <c r="I282" s="167"/>
      <c r="L282" s="163"/>
      <c r="M282" s="168"/>
      <c r="N282" s="169"/>
      <c r="O282" s="169"/>
      <c r="P282" s="169"/>
      <c r="Q282" s="169"/>
      <c r="R282" s="169"/>
      <c r="S282" s="169"/>
      <c r="T282" s="170"/>
      <c r="AT282" s="165" t="s">
        <v>148</v>
      </c>
      <c r="AU282" s="165" t="s">
        <v>87</v>
      </c>
      <c r="AV282" s="13" t="s">
        <v>85</v>
      </c>
      <c r="AW282" s="13" t="s">
        <v>34</v>
      </c>
      <c r="AX282" s="13" t="s">
        <v>78</v>
      </c>
      <c r="AY282" s="165" t="s">
        <v>140</v>
      </c>
    </row>
    <row r="283" spans="1:65" s="14" customFormat="1" ht="11.25">
      <c r="B283" s="171"/>
      <c r="D283" s="164" t="s">
        <v>148</v>
      </c>
      <c r="E283" s="172" t="s">
        <v>1</v>
      </c>
      <c r="F283" s="173" t="s">
        <v>319</v>
      </c>
      <c r="H283" s="174">
        <v>11.7</v>
      </c>
      <c r="I283" s="175"/>
      <c r="L283" s="171"/>
      <c r="M283" s="176"/>
      <c r="N283" s="177"/>
      <c r="O283" s="177"/>
      <c r="P283" s="177"/>
      <c r="Q283" s="177"/>
      <c r="R283" s="177"/>
      <c r="S283" s="177"/>
      <c r="T283" s="178"/>
      <c r="AT283" s="172" t="s">
        <v>148</v>
      </c>
      <c r="AU283" s="172" t="s">
        <v>87</v>
      </c>
      <c r="AV283" s="14" t="s">
        <v>87</v>
      </c>
      <c r="AW283" s="14" t="s">
        <v>34</v>
      </c>
      <c r="AX283" s="14" t="s">
        <v>78</v>
      </c>
      <c r="AY283" s="172" t="s">
        <v>140</v>
      </c>
    </row>
    <row r="284" spans="1:65" s="15" customFormat="1" ht="11.25">
      <c r="B284" s="179"/>
      <c r="D284" s="164" t="s">
        <v>148</v>
      </c>
      <c r="E284" s="180" t="s">
        <v>1</v>
      </c>
      <c r="F284" s="181" t="s">
        <v>159</v>
      </c>
      <c r="H284" s="182">
        <v>135.958</v>
      </c>
      <c r="I284" s="183"/>
      <c r="L284" s="179"/>
      <c r="M284" s="184"/>
      <c r="N284" s="185"/>
      <c r="O284" s="185"/>
      <c r="P284" s="185"/>
      <c r="Q284" s="185"/>
      <c r="R284" s="185"/>
      <c r="S284" s="185"/>
      <c r="T284" s="186"/>
      <c r="AT284" s="180" t="s">
        <v>148</v>
      </c>
      <c r="AU284" s="180" t="s">
        <v>87</v>
      </c>
      <c r="AV284" s="15" t="s">
        <v>95</v>
      </c>
      <c r="AW284" s="15" t="s">
        <v>34</v>
      </c>
      <c r="AX284" s="15" t="s">
        <v>85</v>
      </c>
      <c r="AY284" s="180" t="s">
        <v>140</v>
      </c>
    </row>
    <row r="285" spans="1:65" s="2" customFormat="1" ht="37.9" customHeight="1">
      <c r="A285" s="33"/>
      <c r="B285" s="149"/>
      <c r="C285" s="150" t="s">
        <v>320</v>
      </c>
      <c r="D285" s="150" t="s">
        <v>142</v>
      </c>
      <c r="E285" s="151" t="s">
        <v>321</v>
      </c>
      <c r="F285" s="152" t="s">
        <v>322</v>
      </c>
      <c r="G285" s="153" t="s">
        <v>323</v>
      </c>
      <c r="H285" s="154">
        <v>690.32</v>
      </c>
      <c r="I285" s="155"/>
      <c r="J285" s="156">
        <f>ROUND(I285*H285,2)</f>
        <v>0</v>
      </c>
      <c r="K285" s="152" t="s">
        <v>146</v>
      </c>
      <c r="L285" s="34"/>
      <c r="M285" s="157" t="s">
        <v>1</v>
      </c>
      <c r="N285" s="158" t="s">
        <v>43</v>
      </c>
      <c r="O285" s="59"/>
      <c r="P285" s="159">
        <f>O285*H285</f>
        <v>0</v>
      </c>
      <c r="Q285" s="159">
        <v>0.20449000000000001</v>
      </c>
      <c r="R285" s="159">
        <f>Q285*H285</f>
        <v>141.1635368</v>
      </c>
      <c r="S285" s="159">
        <v>0</v>
      </c>
      <c r="T285" s="160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61" t="s">
        <v>95</v>
      </c>
      <c r="AT285" s="161" t="s">
        <v>142</v>
      </c>
      <c r="AU285" s="161" t="s">
        <v>87</v>
      </c>
      <c r="AY285" s="18" t="s">
        <v>140</v>
      </c>
      <c r="BE285" s="162">
        <f>IF(N285="základní",J285,0)</f>
        <v>0</v>
      </c>
      <c r="BF285" s="162">
        <f>IF(N285="snížená",J285,0)</f>
        <v>0</v>
      </c>
      <c r="BG285" s="162">
        <f>IF(N285="zákl. přenesená",J285,0)</f>
        <v>0</v>
      </c>
      <c r="BH285" s="162">
        <f>IF(N285="sníž. přenesená",J285,0)</f>
        <v>0</v>
      </c>
      <c r="BI285" s="162">
        <f>IF(N285="nulová",J285,0)</f>
        <v>0</v>
      </c>
      <c r="BJ285" s="18" t="s">
        <v>85</v>
      </c>
      <c r="BK285" s="162">
        <f>ROUND(I285*H285,2)</f>
        <v>0</v>
      </c>
      <c r="BL285" s="18" t="s">
        <v>95</v>
      </c>
      <c r="BM285" s="161" t="s">
        <v>324</v>
      </c>
    </row>
    <row r="286" spans="1:65" s="13" customFormat="1" ht="11.25">
      <c r="B286" s="163"/>
      <c r="D286" s="164" t="s">
        <v>148</v>
      </c>
      <c r="E286" s="165" t="s">
        <v>1</v>
      </c>
      <c r="F286" s="166" t="s">
        <v>317</v>
      </c>
      <c r="H286" s="165" t="s">
        <v>1</v>
      </c>
      <c r="I286" s="167"/>
      <c r="L286" s="163"/>
      <c r="M286" s="168"/>
      <c r="N286" s="169"/>
      <c r="O286" s="169"/>
      <c r="P286" s="169"/>
      <c r="Q286" s="169"/>
      <c r="R286" s="169"/>
      <c r="S286" s="169"/>
      <c r="T286" s="170"/>
      <c r="AT286" s="165" t="s">
        <v>148</v>
      </c>
      <c r="AU286" s="165" t="s">
        <v>87</v>
      </c>
      <c r="AV286" s="13" t="s">
        <v>85</v>
      </c>
      <c r="AW286" s="13" t="s">
        <v>34</v>
      </c>
      <c r="AX286" s="13" t="s">
        <v>78</v>
      </c>
      <c r="AY286" s="165" t="s">
        <v>140</v>
      </c>
    </row>
    <row r="287" spans="1:65" s="14" customFormat="1" ht="11.25">
      <c r="B287" s="171"/>
      <c r="D287" s="164" t="s">
        <v>148</v>
      </c>
      <c r="E287" s="172" t="s">
        <v>1</v>
      </c>
      <c r="F287" s="173" t="s">
        <v>325</v>
      </c>
      <c r="H287" s="174">
        <v>113</v>
      </c>
      <c r="I287" s="175"/>
      <c r="L287" s="171"/>
      <c r="M287" s="176"/>
      <c r="N287" s="177"/>
      <c r="O287" s="177"/>
      <c r="P287" s="177"/>
      <c r="Q287" s="177"/>
      <c r="R287" s="177"/>
      <c r="S287" s="177"/>
      <c r="T287" s="178"/>
      <c r="AT287" s="172" t="s">
        <v>148</v>
      </c>
      <c r="AU287" s="172" t="s">
        <v>87</v>
      </c>
      <c r="AV287" s="14" t="s">
        <v>87</v>
      </c>
      <c r="AW287" s="14" t="s">
        <v>34</v>
      </c>
      <c r="AX287" s="14" t="s">
        <v>78</v>
      </c>
      <c r="AY287" s="172" t="s">
        <v>140</v>
      </c>
    </row>
    <row r="288" spans="1:65" s="13" customFormat="1" ht="11.25">
      <c r="B288" s="163"/>
      <c r="D288" s="164" t="s">
        <v>148</v>
      </c>
      <c r="E288" s="165" t="s">
        <v>1</v>
      </c>
      <c r="F288" s="166" t="s">
        <v>194</v>
      </c>
      <c r="H288" s="165" t="s">
        <v>1</v>
      </c>
      <c r="I288" s="167"/>
      <c r="L288" s="163"/>
      <c r="M288" s="168"/>
      <c r="N288" s="169"/>
      <c r="O288" s="169"/>
      <c r="P288" s="169"/>
      <c r="Q288" s="169"/>
      <c r="R288" s="169"/>
      <c r="S288" s="169"/>
      <c r="T288" s="170"/>
      <c r="AT288" s="165" t="s">
        <v>148</v>
      </c>
      <c r="AU288" s="165" t="s">
        <v>87</v>
      </c>
      <c r="AV288" s="13" t="s">
        <v>85</v>
      </c>
      <c r="AW288" s="13" t="s">
        <v>34</v>
      </c>
      <c r="AX288" s="13" t="s">
        <v>78</v>
      </c>
      <c r="AY288" s="165" t="s">
        <v>140</v>
      </c>
    </row>
    <row r="289" spans="1:65" s="14" customFormat="1" ht="11.25">
      <c r="B289" s="171"/>
      <c r="D289" s="164" t="s">
        <v>148</v>
      </c>
      <c r="E289" s="172" t="s">
        <v>1</v>
      </c>
      <c r="F289" s="173" t="s">
        <v>326</v>
      </c>
      <c r="H289" s="174">
        <v>165.32</v>
      </c>
      <c r="I289" s="175"/>
      <c r="L289" s="171"/>
      <c r="M289" s="176"/>
      <c r="N289" s="177"/>
      <c r="O289" s="177"/>
      <c r="P289" s="177"/>
      <c r="Q289" s="177"/>
      <c r="R289" s="177"/>
      <c r="S289" s="177"/>
      <c r="T289" s="178"/>
      <c r="AT289" s="172" t="s">
        <v>148</v>
      </c>
      <c r="AU289" s="172" t="s">
        <v>87</v>
      </c>
      <c r="AV289" s="14" t="s">
        <v>87</v>
      </c>
      <c r="AW289" s="14" t="s">
        <v>34</v>
      </c>
      <c r="AX289" s="14" t="s">
        <v>78</v>
      </c>
      <c r="AY289" s="172" t="s">
        <v>140</v>
      </c>
    </row>
    <row r="290" spans="1:65" s="13" customFormat="1" ht="11.25">
      <c r="B290" s="163"/>
      <c r="D290" s="164" t="s">
        <v>148</v>
      </c>
      <c r="E290" s="165" t="s">
        <v>1</v>
      </c>
      <c r="F290" s="166" t="s">
        <v>196</v>
      </c>
      <c r="H290" s="165" t="s">
        <v>1</v>
      </c>
      <c r="I290" s="167"/>
      <c r="L290" s="163"/>
      <c r="M290" s="168"/>
      <c r="N290" s="169"/>
      <c r="O290" s="169"/>
      <c r="P290" s="169"/>
      <c r="Q290" s="169"/>
      <c r="R290" s="169"/>
      <c r="S290" s="169"/>
      <c r="T290" s="170"/>
      <c r="AT290" s="165" t="s">
        <v>148</v>
      </c>
      <c r="AU290" s="165" t="s">
        <v>87</v>
      </c>
      <c r="AV290" s="13" t="s">
        <v>85</v>
      </c>
      <c r="AW290" s="13" t="s">
        <v>34</v>
      </c>
      <c r="AX290" s="13" t="s">
        <v>78</v>
      </c>
      <c r="AY290" s="165" t="s">
        <v>140</v>
      </c>
    </row>
    <row r="291" spans="1:65" s="14" customFormat="1" ht="11.25">
      <c r="B291" s="171"/>
      <c r="D291" s="164" t="s">
        <v>148</v>
      </c>
      <c r="E291" s="172" t="s">
        <v>1</v>
      </c>
      <c r="F291" s="173" t="s">
        <v>327</v>
      </c>
      <c r="H291" s="174">
        <v>412</v>
      </c>
      <c r="I291" s="175"/>
      <c r="L291" s="171"/>
      <c r="M291" s="176"/>
      <c r="N291" s="177"/>
      <c r="O291" s="177"/>
      <c r="P291" s="177"/>
      <c r="Q291" s="177"/>
      <c r="R291" s="177"/>
      <c r="S291" s="177"/>
      <c r="T291" s="178"/>
      <c r="AT291" s="172" t="s">
        <v>148</v>
      </c>
      <c r="AU291" s="172" t="s">
        <v>87</v>
      </c>
      <c r="AV291" s="14" t="s">
        <v>87</v>
      </c>
      <c r="AW291" s="14" t="s">
        <v>34</v>
      </c>
      <c r="AX291" s="14" t="s">
        <v>78</v>
      </c>
      <c r="AY291" s="172" t="s">
        <v>140</v>
      </c>
    </row>
    <row r="292" spans="1:65" s="15" customFormat="1" ht="11.25">
      <c r="B292" s="179"/>
      <c r="D292" s="164" t="s">
        <v>148</v>
      </c>
      <c r="E292" s="180" t="s">
        <v>1</v>
      </c>
      <c r="F292" s="181" t="s">
        <v>159</v>
      </c>
      <c r="H292" s="182">
        <v>690.31999999999994</v>
      </c>
      <c r="I292" s="183"/>
      <c r="L292" s="179"/>
      <c r="M292" s="184"/>
      <c r="N292" s="185"/>
      <c r="O292" s="185"/>
      <c r="P292" s="185"/>
      <c r="Q292" s="185"/>
      <c r="R292" s="185"/>
      <c r="S292" s="185"/>
      <c r="T292" s="186"/>
      <c r="AT292" s="180" t="s">
        <v>148</v>
      </c>
      <c r="AU292" s="180" t="s">
        <v>87</v>
      </c>
      <c r="AV292" s="15" t="s">
        <v>95</v>
      </c>
      <c r="AW292" s="15" t="s">
        <v>34</v>
      </c>
      <c r="AX292" s="15" t="s">
        <v>85</v>
      </c>
      <c r="AY292" s="180" t="s">
        <v>140</v>
      </c>
    </row>
    <row r="293" spans="1:65" s="2" customFormat="1" ht="24.2" customHeight="1">
      <c r="A293" s="33"/>
      <c r="B293" s="149"/>
      <c r="C293" s="150" t="s">
        <v>328</v>
      </c>
      <c r="D293" s="150" t="s">
        <v>142</v>
      </c>
      <c r="E293" s="151" t="s">
        <v>329</v>
      </c>
      <c r="F293" s="152" t="s">
        <v>330</v>
      </c>
      <c r="G293" s="153" t="s">
        <v>166</v>
      </c>
      <c r="H293" s="154">
        <v>51</v>
      </c>
      <c r="I293" s="155"/>
      <c r="J293" s="156">
        <f>ROUND(I293*H293,2)</f>
        <v>0</v>
      </c>
      <c r="K293" s="152" t="s">
        <v>146</v>
      </c>
      <c r="L293" s="34"/>
      <c r="M293" s="157" t="s">
        <v>1</v>
      </c>
      <c r="N293" s="158" t="s">
        <v>43</v>
      </c>
      <c r="O293" s="59"/>
      <c r="P293" s="159">
        <f>O293*H293</f>
        <v>0</v>
      </c>
      <c r="Q293" s="159">
        <v>2.16</v>
      </c>
      <c r="R293" s="159">
        <f>Q293*H293</f>
        <v>110.16000000000001</v>
      </c>
      <c r="S293" s="159">
        <v>0</v>
      </c>
      <c r="T293" s="160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61" t="s">
        <v>95</v>
      </c>
      <c r="AT293" s="161" t="s">
        <v>142</v>
      </c>
      <c r="AU293" s="161" t="s">
        <v>87</v>
      </c>
      <c r="AY293" s="18" t="s">
        <v>140</v>
      </c>
      <c r="BE293" s="162">
        <f>IF(N293="základní",J293,0)</f>
        <v>0</v>
      </c>
      <c r="BF293" s="162">
        <f>IF(N293="snížená",J293,0)</f>
        <v>0</v>
      </c>
      <c r="BG293" s="162">
        <f>IF(N293="zákl. přenesená",J293,0)</f>
        <v>0</v>
      </c>
      <c r="BH293" s="162">
        <f>IF(N293="sníž. přenesená",J293,0)</f>
        <v>0</v>
      </c>
      <c r="BI293" s="162">
        <f>IF(N293="nulová",J293,0)</f>
        <v>0</v>
      </c>
      <c r="BJ293" s="18" t="s">
        <v>85</v>
      </c>
      <c r="BK293" s="162">
        <f>ROUND(I293*H293,2)</f>
        <v>0</v>
      </c>
      <c r="BL293" s="18" t="s">
        <v>95</v>
      </c>
      <c r="BM293" s="161" t="s">
        <v>331</v>
      </c>
    </row>
    <row r="294" spans="1:65" s="13" customFormat="1" ht="11.25">
      <c r="B294" s="163"/>
      <c r="D294" s="164" t="s">
        <v>148</v>
      </c>
      <c r="E294" s="165" t="s">
        <v>1</v>
      </c>
      <c r="F294" s="166" t="s">
        <v>332</v>
      </c>
      <c r="H294" s="165" t="s">
        <v>1</v>
      </c>
      <c r="I294" s="167"/>
      <c r="L294" s="163"/>
      <c r="M294" s="168"/>
      <c r="N294" s="169"/>
      <c r="O294" s="169"/>
      <c r="P294" s="169"/>
      <c r="Q294" s="169"/>
      <c r="R294" s="169"/>
      <c r="S294" s="169"/>
      <c r="T294" s="170"/>
      <c r="AT294" s="165" t="s">
        <v>148</v>
      </c>
      <c r="AU294" s="165" t="s">
        <v>87</v>
      </c>
      <c r="AV294" s="13" t="s">
        <v>85</v>
      </c>
      <c r="AW294" s="13" t="s">
        <v>34</v>
      </c>
      <c r="AX294" s="13" t="s">
        <v>78</v>
      </c>
      <c r="AY294" s="165" t="s">
        <v>140</v>
      </c>
    </row>
    <row r="295" spans="1:65" s="14" customFormat="1" ht="11.25">
      <c r="B295" s="171"/>
      <c r="D295" s="164" t="s">
        <v>148</v>
      </c>
      <c r="E295" s="172" t="s">
        <v>1</v>
      </c>
      <c r="F295" s="173" t="s">
        <v>333</v>
      </c>
      <c r="H295" s="174">
        <v>20.399999999999999</v>
      </c>
      <c r="I295" s="175"/>
      <c r="L295" s="171"/>
      <c r="M295" s="176"/>
      <c r="N295" s="177"/>
      <c r="O295" s="177"/>
      <c r="P295" s="177"/>
      <c r="Q295" s="177"/>
      <c r="R295" s="177"/>
      <c r="S295" s="177"/>
      <c r="T295" s="178"/>
      <c r="AT295" s="172" t="s">
        <v>148</v>
      </c>
      <c r="AU295" s="172" t="s">
        <v>87</v>
      </c>
      <c r="AV295" s="14" t="s">
        <v>87</v>
      </c>
      <c r="AW295" s="14" t="s">
        <v>34</v>
      </c>
      <c r="AX295" s="14" t="s">
        <v>78</v>
      </c>
      <c r="AY295" s="172" t="s">
        <v>140</v>
      </c>
    </row>
    <row r="296" spans="1:65" s="14" customFormat="1" ht="11.25">
      <c r="B296" s="171"/>
      <c r="D296" s="164" t="s">
        <v>148</v>
      </c>
      <c r="E296" s="172" t="s">
        <v>1</v>
      </c>
      <c r="F296" s="173" t="s">
        <v>334</v>
      </c>
      <c r="H296" s="174">
        <v>30.6</v>
      </c>
      <c r="I296" s="175"/>
      <c r="L296" s="171"/>
      <c r="M296" s="176"/>
      <c r="N296" s="177"/>
      <c r="O296" s="177"/>
      <c r="P296" s="177"/>
      <c r="Q296" s="177"/>
      <c r="R296" s="177"/>
      <c r="S296" s="177"/>
      <c r="T296" s="178"/>
      <c r="AT296" s="172" t="s">
        <v>148</v>
      </c>
      <c r="AU296" s="172" t="s">
        <v>87</v>
      </c>
      <c r="AV296" s="14" t="s">
        <v>87</v>
      </c>
      <c r="AW296" s="14" t="s">
        <v>34</v>
      </c>
      <c r="AX296" s="14" t="s">
        <v>78</v>
      </c>
      <c r="AY296" s="172" t="s">
        <v>140</v>
      </c>
    </row>
    <row r="297" spans="1:65" s="15" customFormat="1" ht="11.25">
      <c r="B297" s="179"/>
      <c r="D297" s="164" t="s">
        <v>148</v>
      </c>
      <c r="E297" s="180" t="s">
        <v>1</v>
      </c>
      <c r="F297" s="181" t="s">
        <v>159</v>
      </c>
      <c r="H297" s="182">
        <v>51</v>
      </c>
      <c r="I297" s="183"/>
      <c r="L297" s="179"/>
      <c r="M297" s="184"/>
      <c r="N297" s="185"/>
      <c r="O297" s="185"/>
      <c r="P297" s="185"/>
      <c r="Q297" s="185"/>
      <c r="R297" s="185"/>
      <c r="S297" s="185"/>
      <c r="T297" s="186"/>
      <c r="AT297" s="180" t="s">
        <v>148</v>
      </c>
      <c r="AU297" s="180" t="s">
        <v>87</v>
      </c>
      <c r="AV297" s="15" t="s">
        <v>95</v>
      </c>
      <c r="AW297" s="15" t="s">
        <v>34</v>
      </c>
      <c r="AX297" s="15" t="s">
        <v>85</v>
      </c>
      <c r="AY297" s="180" t="s">
        <v>140</v>
      </c>
    </row>
    <row r="298" spans="1:65" s="2" customFormat="1" ht="24.2" customHeight="1">
      <c r="A298" s="33"/>
      <c r="B298" s="149"/>
      <c r="C298" s="150" t="s">
        <v>335</v>
      </c>
      <c r="D298" s="150" t="s">
        <v>142</v>
      </c>
      <c r="E298" s="151" t="s">
        <v>336</v>
      </c>
      <c r="F298" s="152" t="s">
        <v>337</v>
      </c>
      <c r="G298" s="153" t="s">
        <v>166</v>
      </c>
      <c r="H298" s="154">
        <v>20.71</v>
      </c>
      <c r="I298" s="155"/>
      <c r="J298" s="156">
        <f>ROUND(I298*H298,2)</f>
        <v>0</v>
      </c>
      <c r="K298" s="152" t="s">
        <v>146</v>
      </c>
      <c r="L298" s="34"/>
      <c r="M298" s="157" t="s">
        <v>1</v>
      </c>
      <c r="N298" s="158" t="s">
        <v>43</v>
      </c>
      <c r="O298" s="59"/>
      <c r="P298" s="159">
        <f>O298*H298</f>
        <v>0</v>
      </c>
      <c r="Q298" s="159">
        <v>1.98</v>
      </c>
      <c r="R298" s="159">
        <f>Q298*H298</f>
        <v>41.005800000000001</v>
      </c>
      <c r="S298" s="159">
        <v>0</v>
      </c>
      <c r="T298" s="160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61" t="s">
        <v>95</v>
      </c>
      <c r="AT298" s="161" t="s">
        <v>142</v>
      </c>
      <c r="AU298" s="161" t="s">
        <v>87</v>
      </c>
      <c r="AY298" s="18" t="s">
        <v>140</v>
      </c>
      <c r="BE298" s="162">
        <f>IF(N298="základní",J298,0)</f>
        <v>0</v>
      </c>
      <c r="BF298" s="162">
        <f>IF(N298="snížená",J298,0)</f>
        <v>0</v>
      </c>
      <c r="BG298" s="162">
        <f>IF(N298="zákl. přenesená",J298,0)</f>
        <v>0</v>
      </c>
      <c r="BH298" s="162">
        <f>IF(N298="sníž. přenesená",J298,0)</f>
        <v>0</v>
      </c>
      <c r="BI298" s="162">
        <f>IF(N298="nulová",J298,0)</f>
        <v>0</v>
      </c>
      <c r="BJ298" s="18" t="s">
        <v>85</v>
      </c>
      <c r="BK298" s="162">
        <f>ROUND(I298*H298,2)</f>
        <v>0</v>
      </c>
      <c r="BL298" s="18" t="s">
        <v>95</v>
      </c>
      <c r="BM298" s="161" t="s">
        <v>338</v>
      </c>
    </row>
    <row r="299" spans="1:65" s="13" customFormat="1" ht="11.25">
      <c r="B299" s="163"/>
      <c r="D299" s="164" t="s">
        <v>148</v>
      </c>
      <c r="E299" s="165" t="s">
        <v>1</v>
      </c>
      <c r="F299" s="166" t="s">
        <v>192</v>
      </c>
      <c r="H299" s="165" t="s">
        <v>1</v>
      </c>
      <c r="I299" s="167"/>
      <c r="L299" s="163"/>
      <c r="M299" s="168"/>
      <c r="N299" s="169"/>
      <c r="O299" s="169"/>
      <c r="P299" s="169"/>
      <c r="Q299" s="169"/>
      <c r="R299" s="169"/>
      <c r="S299" s="169"/>
      <c r="T299" s="170"/>
      <c r="AT299" s="165" t="s">
        <v>148</v>
      </c>
      <c r="AU299" s="165" t="s">
        <v>87</v>
      </c>
      <c r="AV299" s="13" t="s">
        <v>85</v>
      </c>
      <c r="AW299" s="13" t="s">
        <v>34</v>
      </c>
      <c r="AX299" s="13" t="s">
        <v>78</v>
      </c>
      <c r="AY299" s="165" t="s">
        <v>140</v>
      </c>
    </row>
    <row r="300" spans="1:65" s="14" customFormat="1" ht="11.25">
      <c r="B300" s="171"/>
      <c r="D300" s="164" t="s">
        <v>148</v>
      </c>
      <c r="E300" s="172" t="s">
        <v>1</v>
      </c>
      <c r="F300" s="173" t="s">
        <v>339</v>
      </c>
      <c r="H300" s="174">
        <v>3.39</v>
      </c>
      <c r="I300" s="175"/>
      <c r="L300" s="171"/>
      <c r="M300" s="176"/>
      <c r="N300" s="177"/>
      <c r="O300" s="177"/>
      <c r="P300" s="177"/>
      <c r="Q300" s="177"/>
      <c r="R300" s="177"/>
      <c r="S300" s="177"/>
      <c r="T300" s="178"/>
      <c r="AT300" s="172" t="s">
        <v>148</v>
      </c>
      <c r="AU300" s="172" t="s">
        <v>87</v>
      </c>
      <c r="AV300" s="14" t="s">
        <v>87</v>
      </c>
      <c r="AW300" s="14" t="s">
        <v>34</v>
      </c>
      <c r="AX300" s="14" t="s">
        <v>78</v>
      </c>
      <c r="AY300" s="172" t="s">
        <v>140</v>
      </c>
    </row>
    <row r="301" spans="1:65" s="13" customFormat="1" ht="11.25">
      <c r="B301" s="163"/>
      <c r="D301" s="164" t="s">
        <v>148</v>
      </c>
      <c r="E301" s="165" t="s">
        <v>1</v>
      </c>
      <c r="F301" s="166" t="s">
        <v>194</v>
      </c>
      <c r="H301" s="165" t="s">
        <v>1</v>
      </c>
      <c r="I301" s="167"/>
      <c r="L301" s="163"/>
      <c r="M301" s="168"/>
      <c r="N301" s="169"/>
      <c r="O301" s="169"/>
      <c r="P301" s="169"/>
      <c r="Q301" s="169"/>
      <c r="R301" s="169"/>
      <c r="S301" s="169"/>
      <c r="T301" s="170"/>
      <c r="AT301" s="165" t="s">
        <v>148</v>
      </c>
      <c r="AU301" s="165" t="s">
        <v>87</v>
      </c>
      <c r="AV301" s="13" t="s">
        <v>85</v>
      </c>
      <c r="AW301" s="13" t="s">
        <v>34</v>
      </c>
      <c r="AX301" s="13" t="s">
        <v>78</v>
      </c>
      <c r="AY301" s="165" t="s">
        <v>140</v>
      </c>
    </row>
    <row r="302" spans="1:65" s="14" customFormat="1" ht="11.25">
      <c r="B302" s="171"/>
      <c r="D302" s="164" t="s">
        <v>148</v>
      </c>
      <c r="E302" s="172" t="s">
        <v>1</v>
      </c>
      <c r="F302" s="173" t="s">
        <v>340</v>
      </c>
      <c r="H302" s="174">
        <v>4.96</v>
      </c>
      <c r="I302" s="175"/>
      <c r="L302" s="171"/>
      <c r="M302" s="176"/>
      <c r="N302" s="177"/>
      <c r="O302" s="177"/>
      <c r="P302" s="177"/>
      <c r="Q302" s="177"/>
      <c r="R302" s="177"/>
      <c r="S302" s="177"/>
      <c r="T302" s="178"/>
      <c r="AT302" s="172" t="s">
        <v>148</v>
      </c>
      <c r="AU302" s="172" t="s">
        <v>87</v>
      </c>
      <c r="AV302" s="14" t="s">
        <v>87</v>
      </c>
      <c r="AW302" s="14" t="s">
        <v>34</v>
      </c>
      <c r="AX302" s="14" t="s">
        <v>78</v>
      </c>
      <c r="AY302" s="172" t="s">
        <v>140</v>
      </c>
    </row>
    <row r="303" spans="1:65" s="13" customFormat="1" ht="11.25">
      <c r="B303" s="163"/>
      <c r="D303" s="164" t="s">
        <v>148</v>
      </c>
      <c r="E303" s="165" t="s">
        <v>1</v>
      </c>
      <c r="F303" s="166" t="s">
        <v>196</v>
      </c>
      <c r="H303" s="165" t="s">
        <v>1</v>
      </c>
      <c r="I303" s="167"/>
      <c r="L303" s="163"/>
      <c r="M303" s="168"/>
      <c r="N303" s="169"/>
      <c r="O303" s="169"/>
      <c r="P303" s="169"/>
      <c r="Q303" s="169"/>
      <c r="R303" s="169"/>
      <c r="S303" s="169"/>
      <c r="T303" s="170"/>
      <c r="AT303" s="165" t="s">
        <v>148</v>
      </c>
      <c r="AU303" s="165" t="s">
        <v>87</v>
      </c>
      <c r="AV303" s="13" t="s">
        <v>85</v>
      </c>
      <c r="AW303" s="13" t="s">
        <v>34</v>
      </c>
      <c r="AX303" s="13" t="s">
        <v>78</v>
      </c>
      <c r="AY303" s="165" t="s">
        <v>140</v>
      </c>
    </row>
    <row r="304" spans="1:65" s="14" customFormat="1" ht="11.25">
      <c r="B304" s="171"/>
      <c r="D304" s="164" t="s">
        <v>148</v>
      </c>
      <c r="E304" s="172" t="s">
        <v>1</v>
      </c>
      <c r="F304" s="173" t="s">
        <v>341</v>
      </c>
      <c r="H304" s="174">
        <v>12.36</v>
      </c>
      <c r="I304" s="175"/>
      <c r="L304" s="171"/>
      <c r="M304" s="176"/>
      <c r="N304" s="177"/>
      <c r="O304" s="177"/>
      <c r="P304" s="177"/>
      <c r="Q304" s="177"/>
      <c r="R304" s="177"/>
      <c r="S304" s="177"/>
      <c r="T304" s="178"/>
      <c r="AT304" s="172" t="s">
        <v>148</v>
      </c>
      <c r="AU304" s="172" t="s">
        <v>87</v>
      </c>
      <c r="AV304" s="14" t="s">
        <v>87</v>
      </c>
      <c r="AW304" s="14" t="s">
        <v>34</v>
      </c>
      <c r="AX304" s="14" t="s">
        <v>78</v>
      </c>
      <c r="AY304" s="172" t="s">
        <v>140</v>
      </c>
    </row>
    <row r="305" spans="1:65" s="15" customFormat="1" ht="11.25">
      <c r="B305" s="179"/>
      <c r="D305" s="164" t="s">
        <v>148</v>
      </c>
      <c r="E305" s="180" t="s">
        <v>1</v>
      </c>
      <c r="F305" s="181" t="s">
        <v>159</v>
      </c>
      <c r="H305" s="182">
        <v>20.71</v>
      </c>
      <c r="I305" s="183"/>
      <c r="L305" s="179"/>
      <c r="M305" s="184"/>
      <c r="N305" s="185"/>
      <c r="O305" s="185"/>
      <c r="P305" s="185"/>
      <c r="Q305" s="185"/>
      <c r="R305" s="185"/>
      <c r="S305" s="185"/>
      <c r="T305" s="186"/>
      <c r="AT305" s="180" t="s">
        <v>148</v>
      </c>
      <c r="AU305" s="180" t="s">
        <v>87</v>
      </c>
      <c r="AV305" s="15" t="s">
        <v>95</v>
      </c>
      <c r="AW305" s="15" t="s">
        <v>34</v>
      </c>
      <c r="AX305" s="15" t="s">
        <v>85</v>
      </c>
      <c r="AY305" s="180" t="s">
        <v>140</v>
      </c>
    </row>
    <row r="306" spans="1:65" s="12" customFormat="1" ht="22.9" customHeight="1">
      <c r="B306" s="136"/>
      <c r="D306" s="137" t="s">
        <v>77</v>
      </c>
      <c r="E306" s="147" t="s">
        <v>95</v>
      </c>
      <c r="F306" s="147" t="s">
        <v>342</v>
      </c>
      <c r="I306" s="139"/>
      <c r="J306" s="148">
        <f>BK306</f>
        <v>0</v>
      </c>
      <c r="L306" s="136"/>
      <c r="M306" s="141"/>
      <c r="N306" s="142"/>
      <c r="O306" s="142"/>
      <c r="P306" s="143">
        <f>SUM(P307:P310)</f>
        <v>0</v>
      </c>
      <c r="Q306" s="142"/>
      <c r="R306" s="143">
        <f>SUM(R307:R310)</f>
        <v>0</v>
      </c>
      <c r="S306" s="142"/>
      <c r="T306" s="144">
        <f>SUM(T307:T310)</f>
        <v>0</v>
      </c>
      <c r="AR306" s="137" t="s">
        <v>85</v>
      </c>
      <c r="AT306" s="145" t="s">
        <v>77</v>
      </c>
      <c r="AU306" s="145" t="s">
        <v>85</v>
      </c>
      <c r="AY306" s="137" t="s">
        <v>140</v>
      </c>
      <c r="BK306" s="146">
        <f>SUM(BK307:BK310)</f>
        <v>0</v>
      </c>
    </row>
    <row r="307" spans="1:65" s="2" customFormat="1" ht="16.5" customHeight="1">
      <c r="A307" s="33"/>
      <c r="B307" s="149"/>
      <c r="C307" s="150" t="s">
        <v>343</v>
      </c>
      <c r="D307" s="150" t="s">
        <v>142</v>
      </c>
      <c r="E307" s="151" t="s">
        <v>344</v>
      </c>
      <c r="F307" s="152" t="s">
        <v>345</v>
      </c>
      <c r="G307" s="153" t="s">
        <v>166</v>
      </c>
      <c r="H307" s="154">
        <v>5</v>
      </c>
      <c r="I307" s="155"/>
      <c r="J307" s="156">
        <f>ROUND(I307*H307,2)</f>
        <v>0</v>
      </c>
      <c r="K307" s="152" t="s">
        <v>146</v>
      </c>
      <c r="L307" s="34"/>
      <c r="M307" s="157" t="s">
        <v>1</v>
      </c>
      <c r="N307" s="158" t="s">
        <v>43</v>
      </c>
      <c r="O307" s="59"/>
      <c r="P307" s="159">
        <f>O307*H307</f>
        <v>0</v>
      </c>
      <c r="Q307" s="159">
        <v>0</v>
      </c>
      <c r="R307" s="159">
        <f>Q307*H307</f>
        <v>0</v>
      </c>
      <c r="S307" s="159">
        <v>0</v>
      </c>
      <c r="T307" s="160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61" t="s">
        <v>95</v>
      </c>
      <c r="AT307" s="161" t="s">
        <v>142</v>
      </c>
      <c r="AU307" s="161" t="s">
        <v>87</v>
      </c>
      <c r="AY307" s="18" t="s">
        <v>140</v>
      </c>
      <c r="BE307" s="162">
        <f>IF(N307="základní",J307,0)</f>
        <v>0</v>
      </c>
      <c r="BF307" s="162">
        <f>IF(N307="snížená",J307,0)</f>
        <v>0</v>
      </c>
      <c r="BG307" s="162">
        <f>IF(N307="zákl. přenesená",J307,0)</f>
        <v>0</v>
      </c>
      <c r="BH307" s="162">
        <f>IF(N307="sníž. přenesená",J307,0)</f>
        <v>0</v>
      </c>
      <c r="BI307" s="162">
        <f>IF(N307="nulová",J307,0)</f>
        <v>0</v>
      </c>
      <c r="BJ307" s="18" t="s">
        <v>85</v>
      </c>
      <c r="BK307" s="162">
        <f>ROUND(I307*H307,2)</f>
        <v>0</v>
      </c>
      <c r="BL307" s="18" t="s">
        <v>95</v>
      </c>
      <c r="BM307" s="161" t="s">
        <v>346</v>
      </c>
    </row>
    <row r="308" spans="1:65" s="13" customFormat="1" ht="11.25">
      <c r="B308" s="163"/>
      <c r="D308" s="164" t="s">
        <v>148</v>
      </c>
      <c r="E308" s="165" t="s">
        <v>1</v>
      </c>
      <c r="F308" s="166" t="s">
        <v>200</v>
      </c>
      <c r="H308" s="165" t="s">
        <v>1</v>
      </c>
      <c r="I308" s="167"/>
      <c r="L308" s="163"/>
      <c r="M308" s="168"/>
      <c r="N308" s="169"/>
      <c r="O308" s="169"/>
      <c r="P308" s="169"/>
      <c r="Q308" s="169"/>
      <c r="R308" s="169"/>
      <c r="S308" s="169"/>
      <c r="T308" s="170"/>
      <c r="AT308" s="165" t="s">
        <v>148</v>
      </c>
      <c r="AU308" s="165" t="s">
        <v>87</v>
      </c>
      <c r="AV308" s="13" t="s">
        <v>85</v>
      </c>
      <c r="AW308" s="13" t="s">
        <v>34</v>
      </c>
      <c r="AX308" s="13" t="s">
        <v>78</v>
      </c>
      <c r="AY308" s="165" t="s">
        <v>140</v>
      </c>
    </row>
    <row r="309" spans="1:65" s="14" customFormat="1" ht="11.25">
      <c r="B309" s="171"/>
      <c r="D309" s="164" t="s">
        <v>148</v>
      </c>
      <c r="E309" s="172" t="s">
        <v>1</v>
      </c>
      <c r="F309" s="173" t="s">
        <v>347</v>
      </c>
      <c r="H309" s="174">
        <v>5</v>
      </c>
      <c r="I309" s="175"/>
      <c r="L309" s="171"/>
      <c r="M309" s="176"/>
      <c r="N309" s="177"/>
      <c r="O309" s="177"/>
      <c r="P309" s="177"/>
      <c r="Q309" s="177"/>
      <c r="R309" s="177"/>
      <c r="S309" s="177"/>
      <c r="T309" s="178"/>
      <c r="AT309" s="172" t="s">
        <v>148</v>
      </c>
      <c r="AU309" s="172" t="s">
        <v>87</v>
      </c>
      <c r="AV309" s="14" t="s">
        <v>87</v>
      </c>
      <c r="AW309" s="14" t="s">
        <v>34</v>
      </c>
      <c r="AX309" s="14" t="s">
        <v>78</v>
      </c>
      <c r="AY309" s="172" t="s">
        <v>140</v>
      </c>
    </row>
    <row r="310" spans="1:65" s="15" customFormat="1" ht="11.25">
      <c r="B310" s="179"/>
      <c r="D310" s="164" t="s">
        <v>148</v>
      </c>
      <c r="E310" s="180" t="s">
        <v>1</v>
      </c>
      <c r="F310" s="181" t="s">
        <v>159</v>
      </c>
      <c r="H310" s="182">
        <v>5</v>
      </c>
      <c r="I310" s="183"/>
      <c r="L310" s="179"/>
      <c r="M310" s="184"/>
      <c r="N310" s="185"/>
      <c r="O310" s="185"/>
      <c r="P310" s="185"/>
      <c r="Q310" s="185"/>
      <c r="R310" s="185"/>
      <c r="S310" s="185"/>
      <c r="T310" s="186"/>
      <c r="AT310" s="180" t="s">
        <v>148</v>
      </c>
      <c r="AU310" s="180" t="s">
        <v>87</v>
      </c>
      <c r="AV310" s="15" t="s">
        <v>95</v>
      </c>
      <c r="AW310" s="15" t="s">
        <v>34</v>
      </c>
      <c r="AX310" s="15" t="s">
        <v>85</v>
      </c>
      <c r="AY310" s="180" t="s">
        <v>140</v>
      </c>
    </row>
    <row r="311" spans="1:65" s="12" customFormat="1" ht="22.9" customHeight="1">
      <c r="B311" s="136"/>
      <c r="D311" s="137" t="s">
        <v>77</v>
      </c>
      <c r="E311" s="147" t="s">
        <v>98</v>
      </c>
      <c r="F311" s="147" t="s">
        <v>348</v>
      </c>
      <c r="I311" s="139"/>
      <c r="J311" s="148">
        <f>BK311</f>
        <v>0</v>
      </c>
      <c r="L311" s="136"/>
      <c r="M311" s="141"/>
      <c r="N311" s="142"/>
      <c r="O311" s="142"/>
      <c r="P311" s="143">
        <f>SUM(P312:P333)</f>
        <v>0</v>
      </c>
      <c r="Q311" s="142"/>
      <c r="R311" s="143">
        <f>SUM(R312:R333)</f>
        <v>286.79660000000007</v>
      </c>
      <c r="S311" s="142"/>
      <c r="T311" s="144">
        <f>SUM(T312:T333)</f>
        <v>0</v>
      </c>
      <c r="AR311" s="137" t="s">
        <v>85</v>
      </c>
      <c r="AT311" s="145" t="s">
        <v>77</v>
      </c>
      <c r="AU311" s="145" t="s">
        <v>85</v>
      </c>
      <c r="AY311" s="137" t="s">
        <v>140</v>
      </c>
      <c r="BK311" s="146">
        <f>SUM(BK312:BK333)</f>
        <v>0</v>
      </c>
    </row>
    <row r="312" spans="1:65" s="2" customFormat="1" ht="33" customHeight="1">
      <c r="A312" s="33"/>
      <c r="B312" s="149"/>
      <c r="C312" s="150" t="s">
        <v>349</v>
      </c>
      <c r="D312" s="150" t="s">
        <v>142</v>
      </c>
      <c r="E312" s="151" t="s">
        <v>350</v>
      </c>
      <c r="F312" s="152" t="s">
        <v>351</v>
      </c>
      <c r="G312" s="153" t="s">
        <v>145</v>
      </c>
      <c r="H312" s="154">
        <v>2399.8000000000002</v>
      </c>
      <c r="I312" s="155"/>
      <c r="J312" s="156">
        <f>ROUND(I312*H312,2)</f>
        <v>0</v>
      </c>
      <c r="K312" s="152" t="s">
        <v>146</v>
      </c>
      <c r="L312" s="34"/>
      <c r="M312" s="157" t="s">
        <v>1</v>
      </c>
      <c r="N312" s="158" t="s">
        <v>43</v>
      </c>
      <c r="O312" s="59"/>
      <c r="P312" s="159">
        <f>O312*H312</f>
        <v>0</v>
      </c>
      <c r="Q312" s="159">
        <v>0</v>
      </c>
      <c r="R312" s="159">
        <f>Q312*H312</f>
        <v>0</v>
      </c>
      <c r="S312" s="159">
        <v>0</v>
      </c>
      <c r="T312" s="160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61" t="s">
        <v>95</v>
      </c>
      <c r="AT312" s="161" t="s">
        <v>142</v>
      </c>
      <c r="AU312" s="161" t="s">
        <v>87</v>
      </c>
      <c r="AY312" s="18" t="s">
        <v>140</v>
      </c>
      <c r="BE312" s="162">
        <f>IF(N312="základní",J312,0)</f>
        <v>0</v>
      </c>
      <c r="BF312" s="162">
        <f>IF(N312="snížená",J312,0)</f>
        <v>0</v>
      </c>
      <c r="BG312" s="162">
        <f>IF(N312="zákl. přenesená",J312,0)</f>
        <v>0</v>
      </c>
      <c r="BH312" s="162">
        <f>IF(N312="sníž. přenesená",J312,0)</f>
        <v>0</v>
      </c>
      <c r="BI312" s="162">
        <f>IF(N312="nulová",J312,0)</f>
        <v>0</v>
      </c>
      <c r="BJ312" s="18" t="s">
        <v>85</v>
      </c>
      <c r="BK312" s="162">
        <f>ROUND(I312*H312,2)</f>
        <v>0</v>
      </c>
      <c r="BL312" s="18" t="s">
        <v>95</v>
      </c>
      <c r="BM312" s="161" t="s">
        <v>352</v>
      </c>
    </row>
    <row r="313" spans="1:65" s="13" customFormat="1" ht="11.25">
      <c r="B313" s="163"/>
      <c r="D313" s="164" t="s">
        <v>148</v>
      </c>
      <c r="E313" s="165" t="s">
        <v>1</v>
      </c>
      <c r="F313" s="166" t="s">
        <v>353</v>
      </c>
      <c r="H313" s="165" t="s">
        <v>1</v>
      </c>
      <c r="I313" s="167"/>
      <c r="L313" s="163"/>
      <c r="M313" s="168"/>
      <c r="N313" s="169"/>
      <c r="O313" s="169"/>
      <c r="P313" s="169"/>
      <c r="Q313" s="169"/>
      <c r="R313" s="169"/>
      <c r="S313" s="169"/>
      <c r="T313" s="170"/>
      <c r="AT313" s="165" t="s">
        <v>148</v>
      </c>
      <c r="AU313" s="165" t="s">
        <v>87</v>
      </c>
      <c r="AV313" s="13" t="s">
        <v>85</v>
      </c>
      <c r="AW313" s="13" t="s">
        <v>34</v>
      </c>
      <c r="AX313" s="13" t="s">
        <v>78</v>
      </c>
      <c r="AY313" s="165" t="s">
        <v>140</v>
      </c>
    </row>
    <row r="314" spans="1:65" s="14" customFormat="1" ht="11.25">
      <c r="B314" s="171"/>
      <c r="D314" s="164" t="s">
        <v>148</v>
      </c>
      <c r="E314" s="172" t="s">
        <v>1</v>
      </c>
      <c r="F314" s="173" t="s">
        <v>176</v>
      </c>
      <c r="H314" s="174">
        <v>656.26</v>
      </c>
      <c r="I314" s="175"/>
      <c r="L314" s="171"/>
      <c r="M314" s="176"/>
      <c r="N314" s="177"/>
      <c r="O314" s="177"/>
      <c r="P314" s="177"/>
      <c r="Q314" s="177"/>
      <c r="R314" s="177"/>
      <c r="S314" s="177"/>
      <c r="T314" s="178"/>
      <c r="AT314" s="172" t="s">
        <v>148</v>
      </c>
      <c r="AU314" s="172" t="s">
        <v>87</v>
      </c>
      <c r="AV314" s="14" t="s">
        <v>87</v>
      </c>
      <c r="AW314" s="14" t="s">
        <v>34</v>
      </c>
      <c r="AX314" s="14" t="s">
        <v>78</v>
      </c>
      <c r="AY314" s="172" t="s">
        <v>140</v>
      </c>
    </row>
    <row r="315" spans="1:65" s="14" customFormat="1" ht="11.25">
      <c r="B315" s="171"/>
      <c r="D315" s="164" t="s">
        <v>148</v>
      </c>
      <c r="E315" s="172" t="s">
        <v>1</v>
      </c>
      <c r="F315" s="173" t="s">
        <v>177</v>
      </c>
      <c r="H315" s="174">
        <v>206.3</v>
      </c>
      <c r="I315" s="175"/>
      <c r="L315" s="171"/>
      <c r="M315" s="176"/>
      <c r="N315" s="177"/>
      <c r="O315" s="177"/>
      <c r="P315" s="177"/>
      <c r="Q315" s="177"/>
      <c r="R315" s="177"/>
      <c r="S315" s="177"/>
      <c r="T315" s="178"/>
      <c r="AT315" s="172" t="s">
        <v>148</v>
      </c>
      <c r="AU315" s="172" t="s">
        <v>87</v>
      </c>
      <c r="AV315" s="14" t="s">
        <v>87</v>
      </c>
      <c r="AW315" s="14" t="s">
        <v>34</v>
      </c>
      <c r="AX315" s="14" t="s">
        <v>78</v>
      </c>
      <c r="AY315" s="172" t="s">
        <v>140</v>
      </c>
    </row>
    <row r="316" spans="1:65" s="14" customFormat="1" ht="11.25">
      <c r="B316" s="171"/>
      <c r="D316" s="164" t="s">
        <v>148</v>
      </c>
      <c r="E316" s="172" t="s">
        <v>1</v>
      </c>
      <c r="F316" s="173" t="s">
        <v>178</v>
      </c>
      <c r="H316" s="174">
        <v>-55</v>
      </c>
      <c r="I316" s="175"/>
      <c r="L316" s="171"/>
      <c r="M316" s="176"/>
      <c r="N316" s="177"/>
      <c r="O316" s="177"/>
      <c r="P316" s="177"/>
      <c r="Q316" s="177"/>
      <c r="R316" s="177"/>
      <c r="S316" s="177"/>
      <c r="T316" s="178"/>
      <c r="AT316" s="172" t="s">
        <v>148</v>
      </c>
      <c r="AU316" s="172" t="s">
        <v>87</v>
      </c>
      <c r="AV316" s="14" t="s">
        <v>87</v>
      </c>
      <c r="AW316" s="14" t="s">
        <v>34</v>
      </c>
      <c r="AX316" s="14" t="s">
        <v>78</v>
      </c>
      <c r="AY316" s="172" t="s">
        <v>140</v>
      </c>
    </row>
    <row r="317" spans="1:65" s="13" customFormat="1" ht="11.25">
      <c r="B317" s="163"/>
      <c r="D317" s="164" t="s">
        <v>148</v>
      </c>
      <c r="E317" s="165" t="s">
        <v>1</v>
      </c>
      <c r="F317" s="166" t="s">
        <v>179</v>
      </c>
      <c r="H317" s="165" t="s">
        <v>1</v>
      </c>
      <c r="I317" s="167"/>
      <c r="L317" s="163"/>
      <c r="M317" s="168"/>
      <c r="N317" s="169"/>
      <c r="O317" s="169"/>
      <c r="P317" s="169"/>
      <c r="Q317" s="169"/>
      <c r="R317" s="169"/>
      <c r="S317" s="169"/>
      <c r="T317" s="170"/>
      <c r="AT317" s="165" t="s">
        <v>148</v>
      </c>
      <c r="AU317" s="165" t="s">
        <v>87</v>
      </c>
      <c r="AV317" s="13" t="s">
        <v>85</v>
      </c>
      <c r="AW317" s="13" t="s">
        <v>34</v>
      </c>
      <c r="AX317" s="13" t="s">
        <v>78</v>
      </c>
      <c r="AY317" s="165" t="s">
        <v>140</v>
      </c>
    </row>
    <row r="318" spans="1:65" s="14" customFormat="1" ht="11.25">
      <c r="B318" s="171"/>
      <c r="D318" s="164" t="s">
        <v>148</v>
      </c>
      <c r="E318" s="172" t="s">
        <v>1</v>
      </c>
      <c r="F318" s="173" t="s">
        <v>180</v>
      </c>
      <c r="H318" s="174">
        <v>531.53899999999999</v>
      </c>
      <c r="I318" s="175"/>
      <c r="L318" s="171"/>
      <c r="M318" s="176"/>
      <c r="N318" s="177"/>
      <c r="O318" s="177"/>
      <c r="P318" s="177"/>
      <c r="Q318" s="177"/>
      <c r="R318" s="177"/>
      <c r="S318" s="177"/>
      <c r="T318" s="178"/>
      <c r="AT318" s="172" t="s">
        <v>148</v>
      </c>
      <c r="AU318" s="172" t="s">
        <v>87</v>
      </c>
      <c r="AV318" s="14" t="s">
        <v>87</v>
      </c>
      <c r="AW318" s="14" t="s">
        <v>34</v>
      </c>
      <c r="AX318" s="14" t="s">
        <v>78</v>
      </c>
      <c r="AY318" s="172" t="s">
        <v>140</v>
      </c>
    </row>
    <row r="319" spans="1:65" s="14" customFormat="1" ht="11.25">
      <c r="B319" s="171"/>
      <c r="D319" s="164" t="s">
        <v>148</v>
      </c>
      <c r="E319" s="172" t="s">
        <v>1</v>
      </c>
      <c r="F319" s="173" t="s">
        <v>181</v>
      </c>
      <c r="H319" s="174">
        <v>147.19999999999999</v>
      </c>
      <c r="I319" s="175"/>
      <c r="L319" s="171"/>
      <c r="M319" s="176"/>
      <c r="N319" s="177"/>
      <c r="O319" s="177"/>
      <c r="P319" s="177"/>
      <c r="Q319" s="177"/>
      <c r="R319" s="177"/>
      <c r="S319" s="177"/>
      <c r="T319" s="178"/>
      <c r="AT319" s="172" t="s">
        <v>148</v>
      </c>
      <c r="AU319" s="172" t="s">
        <v>87</v>
      </c>
      <c r="AV319" s="14" t="s">
        <v>87</v>
      </c>
      <c r="AW319" s="14" t="s">
        <v>34</v>
      </c>
      <c r="AX319" s="14" t="s">
        <v>78</v>
      </c>
      <c r="AY319" s="172" t="s">
        <v>140</v>
      </c>
    </row>
    <row r="320" spans="1:65" s="14" customFormat="1" ht="11.25">
      <c r="B320" s="171"/>
      <c r="D320" s="164" t="s">
        <v>148</v>
      </c>
      <c r="E320" s="172" t="s">
        <v>1</v>
      </c>
      <c r="F320" s="173" t="s">
        <v>182</v>
      </c>
      <c r="H320" s="174">
        <v>416.50099999999998</v>
      </c>
      <c r="I320" s="175"/>
      <c r="L320" s="171"/>
      <c r="M320" s="176"/>
      <c r="N320" s="177"/>
      <c r="O320" s="177"/>
      <c r="P320" s="177"/>
      <c r="Q320" s="177"/>
      <c r="R320" s="177"/>
      <c r="S320" s="177"/>
      <c r="T320" s="178"/>
      <c r="AT320" s="172" t="s">
        <v>148</v>
      </c>
      <c r="AU320" s="172" t="s">
        <v>87</v>
      </c>
      <c r="AV320" s="14" t="s">
        <v>87</v>
      </c>
      <c r="AW320" s="14" t="s">
        <v>34</v>
      </c>
      <c r="AX320" s="14" t="s">
        <v>78</v>
      </c>
      <c r="AY320" s="172" t="s">
        <v>140</v>
      </c>
    </row>
    <row r="321" spans="1:65" s="14" customFormat="1" ht="11.25">
      <c r="B321" s="171"/>
      <c r="D321" s="164" t="s">
        <v>148</v>
      </c>
      <c r="E321" s="172" t="s">
        <v>1</v>
      </c>
      <c r="F321" s="173" t="s">
        <v>183</v>
      </c>
      <c r="H321" s="174">
        <v>-68</v>
      </c>
      <c r="I321" s="175"/>
      <c r="L321" s="171"/>
      <c r="M321" s="176"/>
      <c r="N321" s="177"/>
      <c r="O321" s="177"/>
      <c r="P321" s="177"/>
      <c r="Q321" s="177"/>
      <c r="R321" s="177"/>
      <c r="S321" s="177"/>
      <c r="T321" s="178"/>
      <c r="AT321" s="172" t="s">
        <v>148</v>
      </c>
      <c r="AU321" s="172" t="s">
        <v>87</v>
      </c>
      <c r="AV321" s="14" t="s">
        <v>87</v>
      </c>
      <c r="AW321" s="14" t="s">
        <v>34</v>
      </c>
      <c r="AX321" s="14" t="s">
        <v>78</v>
      </c>
      <c r="AY321" s="172" t="s">
        <v>140</v>
      </c>
    </row>
    <row r="322" spans="1:65" s="14" customFormat="1" ht="11.25">
      <c r="B322" s="171"/>
      <c r="D322" s="164" t="s">
        <v>148</v>
      </c>
      <c r="E322" s="172" t="s">
        <v>1</v>
      </c>
      <c r="F322" s="173" t="s">
        <v>185</v>
      </c>
      <c r="H322" s="174">
        <v>565</v>
      </c>
      <c r="I322" s="175"/>
      <c r="L322" s="171"/>
      <c r="M322" s="176"/>
      <c r="N322" s="177"/>
      <c r="O322" s="177"/>
      <c r="P322" s="177"/>
      <c r="Q322" s="177"/>
      <c r="R322" s="177"/>
      <c r="S322" s="177"/>
      <c r="T322" s="178"/>
      <c r="AT322" s="172" t="s">
        <v>148</v>
      </c>
      <c r="AU322" s="172" t="s">
        <v>87</v>
      </c>
      <c r="AV322" s="14" t="s">
        <v>87</v>
      </c>
      <c r="AW322" s="14" t="s">
        <v>34</v>
      </c>
      <c r="AX322" s="14" t="s">
        <v>78</v>
      </c>
      <c r="AY322" s="172" t="s">
        <v>140</v>
      </c>
    </row>
    <row r="323" spans="1:65" s="15" customFormat="1" ht="11.25">
      <c r="B323" s="179"/>
      <c r="D323" s="164" t="s">
        <v>148</v>
      </c>
      <c r="E323" s="180" t="s">
        <v>1</v>
      </c>
      <c r="F323" s="181" t="s">
        <v>159</v>
      </c>
      <c r="H323" s="182">
        <v>2399.8000000000002</v>
      </c>
      <c r="I323" s="183"/>
      <c r="L323" s="179"/>
      <c r="M323" s="184"/>
      <c r="N323" s="185"/>
      <c r="O323" s="185"/>
      <c r="P323" s="185"/>
      <c r="Q323" s="185"/>
      <c r="R323" s="185"/>
      <c r="S323" s="185"/>
      <c r="T323" s="186"/>
      <c r="AT323" s="180" t="s">
        <v>148</v>
      </c>
      <c r="AU323" s="180" t="s">
        <v>87</v>
      </c>
      <c r="AV323" s="15" t="s">
        <v>95</v>
      </c>
      <c r="AW323" s="15" t="s">
        <v>34</v>
      </c>
      <c r="AX323" s="15" t="s">
        <v>85</v>
      </c>
      <c r="AY323" s="180" t="s">
        <v>140</v>
      </c>
    </row>
    <row r="324" spans="1:65" s="2" customFormat="1" ht="33" customHeight="1">
      <c r="A324" s="33"/>
      <c r="B324" s="149"/>
      <c r="C324" s="150" t="s">
        <v>354</v>
      </c>
      <c r="D324" s="150" t="s">
        <v>142</v>
      </c>
      <c r="E324" s="151" t="s">
        <v>355</v>
      </c>
      <c r="F324" s="152" t="s">
        <v>356</v>
      </c>
      <c r="G324" s="153" t="s">
        <v>145</v>
      </c>
      <c r="H324" s="154">
        <v>2399.8000000000002</v>
      </c>
      <c r="I324" s="155"/>
      <c r="J324" s="156">
        <f>ROUND(I324*H324,2)</f>
        <v>0</v>
      </c>
      <c r="K324" s="152" t="s">
        <v>146</v>
      </c>
      <c r="L324" s="34"/>
      <c r="M324" s="157" t="s">
        <v>1</v>
      </c>
      <c r="N324" s="158" t="s">
        <v>43</v>
      </c>
      <c r="O324" s="59"/>
      <c r="P324" s="159">
        <f>O324*H324</f>
        <v>0</v>
      </c>
      <c r="Q324" s="159">
        <v>0</v>
      </c>
      <c r="R324" s="159">
        <f>Q324*H324</f>
        <v>0</v>
      </c>
      <c r="S324" s="159">
        <v>0</v>
      </c>
      <c r="T324" s="160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61" t="s">
        <v>95</v>
      </c>
      <c r="AT324" s="161" t="s">
        <v>142</v>
      </c>
      <c r="AU324" s="161" t="s">
        <v>87</v>
      </c>
      <c r="AY324" s="18" t="s">
        <v>140</v>
      </c>
      <c r="BE324" s="162">
        <f>IF(N324="základní",J324,0)</f>
        <v>0</v>
      </c>
      <c r="BF324" s="162">
        <f>IF(N324="snížená",J324,0)</f>
        <v>0</v>
      </c>
      <c r="BG324" s="162">
        <f>IF(N324="zákl. přenesená",J324,0)</f>
        <v>0</v>
      </c>
      <c r="BH324" s="162">
        <f>IF(N324="sníž. přenesená",J324,0)</f>
        <v>0</v>
      </c>
      <c r="BI324" s="162">
        <f>IF(N324="nulová",J324,0)</f>
        <v>0</v>
      </c>
      <c r="BJ324" s="18" t="s">
        <v>85</v>
      </c>
      <c r="BK324" s="162">
        <f>ROUND(I324*H324,2)</f>
        <v>0</v>
      </c>
      <c r="BL324" s="18" t="s">
        <v>95</v>
      </c>
      <c r="BM324" s="161" t="s">
        <v>357</v>
      </c>
    </row>
    <row r="325" spans="1:65" s="13" customFormat="1" ht="11.25">
      <c r="B325" s="163"/>
      <c r="D325" s="164" t="s">
        <v>148</v>
      </c>
      <c r="E325" s="165" t="s">
        <v>1</v>
      </c>
      <c r="F325" s="166" t="s">
        <v>358</v>
      </c>
      <c r="H325" s="165" t="s">
        <v>1</v>
      </c>
      <c r="I325" s="167"/>
      <c r="L325" s="163"/>
      <c r="M325" s="168"/>
      <c r="N325" s="169"/>
      <c r="O325" s="169"/>
      <c r="P325" s="169"/>
      <c r="Q325" s="169"/>
      <c r="R325" s="169"/>
      <c r="S325" s="169"/>
      <c r="T325" s="170"/>
      <c r="AT325" s="165" t="s">
        <v>148</v>
      </c>
      <c r="AU325" s="165" t="s">
        <v>87</v>
      </c>
      <c r="AV325" s="13" t="s">
        <v>85</v>
      </c>
      <c r="AW325" s="13" t="s">
        <v>34</v>
      </c>
      <c r="AX325" s="13" t="s">
        <v>78</v>
      </c>
      <c r="AY325" s="165" t="s">
        <v>140</v>
      </c>
    </row>
    <row r="326" spans="1:65" s="14" customFormat="1" ht="11.25">
      <c r="B326" s="171"/>
      <c r="D326" s="164" t="s">
        <v>148</v>
      </c>
      <c r="E326" s="172" t="s">
        <v>1</v>
      </c>
      <c r="F326" s="173" t="s">
        <v>229</v>
      </c>
      <c r="H326" s="174">
        <v>2399.8000000000002</v>
      </c>
      <c r="I326" s="175"/>
      <c r="L326" s="171"/>
      <c r="M326" s="176"/>
      <c r="N326" s="177"/>
      <c r="O326" s="177"/>
      <c r="P326" s="177"/>
      <c r="Q326" s="177"/>
      <c r="R326" s="177"/>
      <c r="S326" s="177"/>
      <c r="T326" s="178"/>
      <c r="AT326" s="172" t="s">
        <v>148</v>
      </c>
      <c r="AU326" s="172" t="s">
        <v>87</v>
      </c>
      <c r="AV326" s="14" t="s">
        <v>87</v>
      </c>
      <c r="AW326" s="14" t="s">
        <v>34</v>
      </c>
      <c r="AX326" s="14" t="s">
        <v>85</v>
      </c>
      <c r="AY326" s="172" t="s">
        <v>140</v>
      </c>
    </row>
    <row r="327" spans="1:65" s="2" customFormat="1" ht="21.75" customHeight="1">
      <c r="A327" s="33"/>
      <c r="B327" s="149"/>
      <c r="C327" s="150" t="s">
        <v>359</v>
      </c>
      <c r="D327" s="150" t="s">
        <v>142</v>
      </c>
      <c r="E327" s="151" t="s">
        <v>360</v>
      </c>
      <c r="F327" s="152" t="s">
        <v>361</v>
      </c>
      <c r="G327" s="153" t="s">
        <v>145</v>
      </c>
      <c r="H327" s="154">
        <v>2399.8000000000002</v>
      </c>
      <c r="I327" s="155"/>
      <c r="J327" s="156">
        <f>ROUND(I327*H327,2)</f>
        <v>0</v>
      </c>
      <c r="K327" s="152" t="s">
        <v>146</v>
      </c>
      <c r="L327" s="34"/>
      <c r="M327" s="157" t="s">
        <v>1</v>
      </c>
      <c r="N327" s="158" t="s">
        <v>43</v>
      </c>
      <c r="O327" s="59"/>
      <c r="P327" s="159">
        <f>O327*H327</f>
        <v>0</v>
      </c>
      <c r="Q327" s="159">
        <v>6.9000000000000006E-2</v>
      </c>
      <c r="R327" s="159">
        <f>Q327*H327</f>
        <v>165.58620000000002</v>
      </c>
      <c r="S327" s="159">
        <v>0</v>
      </c>
      <c r="T327" s="160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61" t="s">
        <v>95</v>
      </c>
      <c r="AT327" s="161" t="s">
        <v>142</v>
      </c>
      <c r="AU327" s="161" t="s">
        <v>87</v>
      </c>
      <c r="AY327" s="18" t="s">
        <v>140</v>
      </c>
      <c r="BE327" s="162">
        <f>IF(N327="základní",J327,0)</f>
        <v>0</v>
      </c>
      <c r="BF327" s="162">
        <f>IF(N327="snížená",J327,0)</f>
        <v>0</v>
      </c>
      <c r="BG327" s="162">
        <f>IF(N327="zákl. přenesená",J327,0)</f>
        <v>0</v>
      </c>
      <c r="BH327" s="162">
        <f>IF(N327="sníž. přenesená",J327,0)</f>
        <v>0</v>
      </c>
      <c r="BI327" s="162">
        <f>IF(N327="nulová",J327,0)</f>
        <v>0</v>
      </c>
      <c r="BJ327" s="18" t="s">
        <v>85</v>
      </c>
      <c r="BK327" s="162">
        <f>ROUND(I327*H327,2)</f>
        <v>0</v>
      </c>
      <c r="BL327" s="18" t="s">
        <v>95</v>
      </c>
      <c r="BM327" s="161" t="s">
        <v>362</v>
      </c>
    </row>
    <row r="328" spans="1:65" s="14" customFormat="1" ht="11.25">
      <c r="B328" s="171"/>
      <c r="D328" s="164" t="s">
        <v>148</v>
      </c>
      <c r="E328" s="172" t="s">
        <v>1</v>
      </c>
      <c r="F328" s="173" t="s">
        <v>229</v>
      </c>
      <c r="H328" s="174">
        <v>2399.8000000000002</v>
      </c>
      <c r="I328" s="175"/>
      <c r="L328" s="171"/>
      <c r="M328" s="176"/>
      <c r="N328" s="177"/>
      <c r="O328" s="177"/>
      <c r="P328" s="177"/>
      <c r="Q328" s="177"/>
      <c r="R328" s="177"/>
      <c r="S328" s="177"/>
      <c r="T328" s="178"/>
      <c r="AT328" s="172" t="s">
        <v>148</v>
      </c>
      <c r="AU328" s="172" t="s">
        <v>87</v>
      </c>
      <c r="AV328" s="14" t="s">
        <v>87</v>
      </c>
      <c r="AW328" s="14" t="s">
        <v>34</v>
      </c>
      <c r="AX328" s="14" t="s">
        <v>85</v>
      </c>
      <c r="AY328" s="172" t="s">
        <v>140</v>
      </c>
    </row>
    <row r="329" spans="1:65" s="2" customFormat="1" ht="24.2" customHeight="1">
      <c r="A329" s="33"/>
      <c r="B329" s="149"/>
      <c r="C329" s="150" t="s">
        <v>363</v>
      </c>
      <c r="D329" s="150" t="s">
        <v>142</v>
      </c>
      <c r="E329" s="151" t="s">
        <v>364</v>
      </c>
      <c r="F329" s="152" t="s">
        <v>365</v>
      </c>
      <c r="G329" s="153" t="s">
        <v>145</v>
      </c>
      <c r="H329" s="154">
        <v>2399.8000000000002</v>
      </c>
      <c r="I329" s="155"/>
      <c r="J329" s="156">
        <f>ROUND(I329*H329,2)</f>
        <v>0</v>
      </c>
      <c r="K329" s="152" t="s">
        <v>1</v>
      </c>
      <c r="L329" s="34"/>
      <c r="M329" s="157" t="s">
        <v>1</v>
      </c>
      <c r="N329" s="158" t="s">
        <v>43</v>
      </c>
      <c r="O329" s="59"/>
      <c r="P329" s="159">
        <f>O329*H329</f>
        <v>0</v>
      </c>
      <c r="Q329" s="159">
        <v>0</v>
      </c>
      <c r="R329" s="159">
        <f>Q329*H329</f>
        <v>0</v>
      </c>
      <c r="S329" s="159">
        <v>0</v>
      </c>
      <c r="T329" s="160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61" t="s">
        <v>95</v>
      </c>
      <c r="AT329" s="161" t="s">
        <v>142</v>
      </c>
      <c r="AU329" s="161" t="s">
        <v>87</v>
      </c>
      <c r="AY329" s="18" t="s">
        <v>140</v>
      </c>
      <c r="BE329" s="162">
        <f>IF(N329="základní",J329,0)</f>
        <v>0</v>
      </c>
      <c r="BF329" s="162">
        <f>IF(N329="snížená",J329,0)</f>
        <v>0</v>
      </c>
      <c r="BG329" s="162">
        <f>IF(N329="zákl. přenesená",J329,0)</f>
        <v>0</v>
      </c>
      <c r="BH329" s="162">
        <f>IF(N329="sníž. přenesená",J329,0)</f>
        <v>0</v>
      </c>
      <c r="BI329" s="162">
        <f>IF(N329="nulová",J329,0)</f>
        <v>0</v>
      </c>
      <c r="BJ329" s="18" t="s">
        <v>85</v>
      </c>
      <c r="BK329" s="162">
        <f>ROUND(I329*H329,2)</f>
        <v>0</v>
      </c>
      <c r="BL329" s="18" t="s">
        <v>95</v>
      </c>
      <c r="BM329" s="161" t="s">
        <v>366</v>
      </c>
    </row>
    <row r="330" spans="1:65" s="2" customFormat="1" ht="24.2" customHeight="1">
      <c r="A330" s="33"/>
      <c r="B330" s="149"/>
      <c r="C330" s="150" t="s">
        <v>367</v>
      </c>
      <c r="D330" s="150" t="s">
        <v>142</v>
      </c>
      <c r="E330" s="151" t="s">
        <v>368</v>
      </c>
      <c r="F330" s="152" t="s">
        <v>369</v>
      </c>
      <c r="G330" s="153" t="s">
        <v>145</v>
      </c>
      <c r="H330" s="154">
        <v>2399.8000000000002</v>
      </c>
      <c r="I330" s="155"/>
      <c r="J330" s="156">
        <f>ROUND(I330*H330,2)</f>
        <v>0</v>
      </c>
      <c r="K330" s="152" t="s">
        <v>1</v>
      </c>
      <c r="L330" s="34"/>
      <c r="M330" s="157" t="s">
        <v>1</v>
      </c>
      <c r="N330" s="158" t="s">
        <v>43</v>
      </c>
      <c r="O330" s="59"/>
      <c r="P330" s="159">
        <f>O330*H330</f>
        <v>0</v>
      </c>
      <c r="Q330" s="159">
        <v>0</v>
      </c>
      <c r="R330" s="159">
        <f>Q330*H330</f>
        <v>0</v>
      </c>
      <c r="S330" s="159">
        <v>0</v>
      </c>
      <c r="T330" s="160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61" t="s">
        <v>95</v>
      </c>
      <c r="AT330" s="161" t="s">
        <v>142</v>
      </c>
      <c r="AU330" s="161" t="s">
        <v>87</v>
      </c>
      <c r="AY330" s="18" t="s">
        <v>140</v>
      </c>
      <c r="BE330" s="162">
        <f>IF(N330="základní",J330,0)</f>
        <v>0</v>
      </c>
      <c r="BF330" s="162">
        <f>IF(N330="snížená",J330,0)</f>
        <v>0</v>
      </c>
      <c r="BG330" s="162">
        <f>IF(N330="zákl. přenesená",J330,0)</f>
        <v>0</v>
      </c>
      <c r="BH330" s="162">
        <f>IF(N330="sníž. přenesená",J330,0)</f>
        <v>0</v>
      </c>
      <c r="BI330" s="162">
        <f>IF(N330="nulová",J330,0)</f>
        <v>0</v>
      </c>
      <c r="BJ330" s="18" t="s">
        <v>85</v>
      </c>
      <c r="BK330" s="162">
        <f>ROUND(I330*H330,2)</f>
        <v>0</v>
      </c>
      <c r="BL330" s="18" t="s">
        <v>95</v>
      </c>
      <c r="BM330" s="161" t="s">
        <v>370</v>
      </c>
    </row>
    <row r="331" spans="1:65" s="2" customFormat="1" ht="24.2" customHeight="1">
      <c r="A331" s="33"/>
      <c r="B331" s="149"/>
      <c r="C331" s="150" t="s">
        <v>371</v>
      </c>
      <c r="D331" s="150" t="s">
        <v>142</v>
      </c>
      <c r="E331" s="151" t="s">
        <v>372</v>
      </c>
      <c r="F331" s="152" t="s">
        <v>373</v>
      </c>
      <c r="G331" s="153" t="s">
        <v>145</v>
      </c>
      <c r="H331" s="154">
        <v>2399.8000000000002</v>
      </c>
      <c r="I331" s="155"/>
      <c r="J331" s="156">
        <f>ROUND(I331*H331,2)</f>
        <v>0</v>
      </c>
      <c r="K331" s="152" t="s">
        <v>1</v>
      </c>
      <c r="L331" s="34"/>
      <c r="M331" s="157" t="s">
        <v>1</v>
      </c>
      <c r="N331" s="158" t="s">
        <v>43</v>
      </c>
      <c r="O331" s="59"/>
      <c r="P331" s="159">
        <f>O331*H331</f>
        <v>0</v>
      </c>
      <c r="Q331" s="159">
        <v>5.0500000000000003E-2</v>
      </c>
      <c r="R331" s="159">
        <f>Q331*H331</f>
        <v>121.18990000000002</v>
      </c>
      <c r="S331" s="159">
        <v>0</v>
      </c>
      <c r="T331" s="160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61" t="s">
        <v>95</v>
      </c>
      <c r="AT331" s="161" t="s">
        <v>142</v>
      </c>
      <c r="AU331" s="161" t="s">
        <v>87</v>
      </c>
      <c r="AY331" s="18" t="s">
        <v>140</v>
      </c>
      <c r="BE331" s="162">
        <f>IF(N331="základní",J331,0)</f>
        <v>0</v>
      </c>
      <c r="BF331" s="162">
        <f>IF(N331="snížená",J331,0)</f>
        <v>0</v>
      </c>
      <c r="BG331" s="162">
        <f>IF(N331="zákl. přenesená",J331,0)</f>
        <v>0</v>
      </c>
      <c r="BH331" s="162">
        <f>IF(N331="sníž. přenesená",J331,0)</f>
        <v>0</v>
      </c>
      <c r="BI331" s="162">
        <f>IF(N331="nulová",J331,0)</f>
        <v>0</v>
      </c>
      <c r="BJ331" s="18" t="s">
        <v>85</v>
      </c>
      <c r="BK331" s="162">
        <f>ROUND(I331*H331,2)</f>
        <v>0</v>
      </c>
      <c r="BL331" s="18" t="s">
        <v>95</v>
      </c>
      <c r="BM331" s="161" t="s">
        <v>374</v>
      </c>
    </row>
    <row r="332" spans="1:65" s="14" customFormat="1" ht="11.25">
      <c r="B332" s="171"/>
      <c r="D332" s="164" t="s">
        <v>148</v>
      </c>
      <c r="E332" s="172" t="s">
        <v>1</v>
      </c>
      <c r="F332" s="173" t="s">
        <v>229</v>
      </c>
      <c r="H332" s="174">
        <v>2399.8000000000002</v>
      </c>
      <c r="I332" s="175"/>
      <c r="L332" s="171"/>
      <c r="M332" s="176"/>
      <c r="N332" s="177"/>
      <c r="O332" s="177"/>
      <c r="P332" s="177"/>
      <c r="Q332" s="177"/>
      <c r="R332" s="177"/>
      <c r="S332" s="177"/>
      <c r="T332" s="178"/>
      <c r="AT332" s="172" t="s">
        <v>148</v>
      </c>
      <c r="AU332" s="172" t="s">
        <v>87</v>
      </c>
      <c r="AV332" s="14" t="s">
        <v>87</v>
      </c>
      <c r="AW332" s="14" t="s">
        <v>34</v>
      </c>
      <c r="AX332" s="14" t="s">
        <v>85</v>
      </c>
      <c r="AY332" s="172" t="s">
        <v>140</v>
      </c>
    </row>
    <row r="333" spans="1:65" s="2" customFormat="1" ht="24.2" customHeight="1">
      <c r="A333" s="33"/>
      <c r="B333" s="149"/>
      <c r="C333" s="150" t="s">
        <v>375</v>
      </c>
      <c r="D333" s="150" t="s">
        <v>142</v>
      </c>
      <c r="E333" s="151" t="s">
        <v>376</v>
      </c>
      <c r="F333" s="152" t="s">
        <v>377</v>
      </c>
      <c r="G333" s="153" t="s">
        <v>323</v>
      </c>
      <c r="H333" s="154">
        <v>2050</v>
      </c>
      <c r="I333" s="155"/>
      <c r="J333" s="156">
        <f>ROUND(I333*H333,2)</f>
        <v>0</v>
      </c>
      <c r="K333" s="152" t="s">
        <v>146</v>
      </c>
      <c r="L333" s="34"/>
      <c r="M333" s="157" t="s">
        <v>1</v>
      </c>
      <c r="N333" s="158" t="s">
        <v>43</v>
      </c>
      <c r="O333" s="59"/>
      <c r="P333" s="159">
        <f>O333*H333</f>
        <v>0</v>
      </c>
      <c r="Q333" s="159">
        <v>1.0000000000000001E-5</v>
      </c>
      <c r="R333" s="159">
        <f>Q333*H333</f>
        <v>2.0500000000000001E-2</v>
      </c>
      <c r="S333" s="159">
        <v>0</v>
      </c>
      <c r="T333" s="160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61" t="s">
        <v>95</v>
      </c>
      <c r="AT333" s="161" t="s">
        <v>142</v>
      </c>
      <c r="AU333" s="161" t="s">
        <v>87</v>
      </c>
      <c r="AY333" s="18" t="s">
        <v>140</v>
      </c>
      <c r="BE333" s="162">
        <f>IF(N333="základní",J333,0)</f>
        <v>0</v>
      </c>
      <c r="BF333" s="162">
        <f>IF(N333="snížená",J333,0)</f>
        <v>0</v>
      </c>
      <c r="BG333" s="162">
        <f>IF(N333="zákl. přenesená",J333,0)</f>
        <v>0</v>
      </c>
      <c r="BH333" s="162">
        <f>IF(N333="sníž. přenesená",J333,0)</f>
        <v>0</v>
      </c>
      <c r="BI333" s="162">
        <f>IF(N333="nulová",J333,0)</f>
        <v>0</v>
      </c>
      <c r="BJ333" s="18" t="s">
        <v>85</v>
      </c>
      <c r="BK333" s="162">
        <f>ROUND(I333*H333,2)</f>
        <v>0</v>
      </c>
      <c r="BL333" s="18" t="s">
        <v>95</v>
      </c>
      <c r="BM333" s="161" t="s">
        <v>378</v>
      </c>
    </row>
    <row r="334" spans="1:65" s="12" customFormat="1" ht="22.9" customHeight="1">
      <c r="B334" s="136"/>
      <c r="D334" s="137" t="s">
        <v>77</v>
      </c>
      <c r="E334" s="147" t="s">
        <v>217</v>
      </c>
      <c r="F334" s="147" t="s">
        <v>379</v>
      </c>
      <c r="I334" s="139"/>
      <c r="J334" s="148">
        <f>BK334</f>
        <v>0</v>
      </c>
      <c r="L334" s="136"/>
      <c r="M334" s="141"/>
      <c r="N334" s="142"/>
      <c r="O334" s="142"/>
      <c r="P334" s="143">
        <f>SUM(P335:P336)</f>
        <v>0</v>
      </c>
      <c r="Q334" s="142"/>
      <c r="R334" s="143">
        <f>SUM(R335:R336)</f>
        <v>7.1999999999999998E-3</v>
      </c>
      <c r="S334" s="142"/>
      <c r="T334" s="144">
        <f>SUM(T335:T336)</f>
        <v>0</v>
      </c>
      <c r="AR334" s="137" t="s">
        <v>85</v>
      </c>
      <c r="AT334" s="145" t="s">
        <v>77</v>
      </c>
      <c r="AU334" s="145" t="s">
        <v>85</v>
      </c>
      <c r="AY334" s="137" t="s">
        <v>140</v>
      </c>
      <c r="BK334" s="146">
        <f>SUM(BK335:BK336)</f>
        <v>0</v>
      </c>
    </row>
    <row r="335" spans="1:65" s="2" customFormat="1" ht="16.5" customHeight="1">
      <c r="A335" s="33"/>
      <c r="B335" s="149"/>
      <c r="C335" s="150" t="s">
        <v>380</v>
      </c>
      <c r="D335" s="150" t="s">
        <v>142</v>
      </c>
      <c r="E335" s="151" t="s">
        <v>381</v>
      </c>
      <c r="F335" s="152" t="s">
        <v>382</v>
      </c>
      <c r="G335" s="153" t="s">
        <v>383</v>
      </c>
      <c r="H335" s="154">
        <v>12</v>
      </c>
      <c r="I335" s="155"/>
      <c r="J335" s="156">
        <f>ROUND(I335*H335,2)</f>
        <v>0</v>
      </c>
      <c r="K335" s="152" t="s">
        <v>1</v>
      </c>
      <c r="L335" s="34"/>
      <c r="M335" s="157" t="s">
        <v>1</v>
      </c>
      <c r="N335" s="158" t="s">
        <v>43</v>
      </c>
      <c r="O335" s="59"/>
      <c r="P335" s="159">
        <f>O335*H335</f>
        <v>0</v>
      </c>
      <c r="Q335" s="159">
        <v>5.9999999999999995E-4</v>
      </c>
      <c r="R335" s="159">
        <f>Q335*H335</f>
        <v>7.1999999999999998E-3</v>
      </c>
      <c r="S335" s="159">
        <v>0</v>
      </c>
      <c r="T335" s="160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61" t="s">
        <v>95</v>
      </c>
      <c r="AT335" s="161" t="s">
        <v>142</v>
      </c>
      <c r="AU335" s="161" t="s">
        <v>87</v>
      </c>
      <c r="AY335" s="18" t="s">
        <v>140</v>
      </c>
      <c r="BE335" s="162">
        <f>IF(N335="základní",J335,0)</f>
        <v>0</v>
      </c>
      <c r="BF335" s="162">
        <f>IF(N335="snížená",J335,0)</f>
        <v>0</v>
      </c>
      <c r="BG335" s="162">
        <f>IF(N335="zákl. přenesená",J335,0)</f>
        <v>0</v>
      </c>
      <c r="BH335" s="162">
        <f>IF(N335="sníž. přenesená",J335,0)</f>
        <v>0</v>
      </c>
      <c r="BI335" s="162">
        <f>IF(N335="nulová",J335,0)</f>
        <v>0</v>
      </c>
      <c r="BJ335" s="18" t="s">
        <v>85</v>
      </c>
      <c r="BK335" s="162">
        <f>ROUND(I335*H335,2)</f>
        <v>0</v>
      </c>
      <c r="BL335" s="18" t="s">
        <v>95</v>
      </c>
      <c r="BM335" s="161" t="s">
        <v>384</v>
      </c>
    </row>
    <row r="336" spans="1:65" s="14" customFormat="1" ht="11.25">
      <c r="B336" s="171"/>
      <c r="D336" s="164" t="s">
        <v>148</v>
      </c>
      <c r="E336" s="172" t="s">
        <v>1</v>
      </c>
      <c r="F336" s="173" t="s">
        <v>8</v>
      </c>
      <c r="H336" s="174">
        <v>12</v>
      </c>
      <c r="I336" s="175"/>
      <c r="L336" s="171"/>
      <c r="M336" s="176"/>
      <c r="N336" s="177"/>
      <c r="O336" s="177"/>
      <c r="P336" s="177"/>
      <c r="Q336" s="177"/>
      <c r="R336" s="177"/>
      <c r="S336" s="177"/>
      <c r="T336" s="178"/>
      <c r="AT336" s="172" t="s">
        <v>148</v>
      </c>
      <c r="AU336" s="172" t="s">
        <v>87</v>
      </c>
      <c r="AV336" s="14" t="s">
        <v>87</v>
      </c>
      <c r="AW336" s="14" t="s">
        <v>34</v>
      </c>
      <c r="AX336" s="14" t="s">
        <v>85</v>
      </c>
      <c r="AY336" s="172" t="s">
        <v>140</v>
      </c>
    </row>
    <row r="337" spans="1:65" s="12" customFormat="1" ht="22.9" customHeight="1">
      <c r="B337" s="136"/>
      <c r="D337" s="137" t="s">
        <v>77</v>
      </c>
      <c r="E337" s="147" t="s">
        <v>224</v>
      </c>
      <c r="F337" s="147" t="s">
        <v>385</v>
      </c>
      <c r="I337" s="139"/>
      <c r="J337" s="148">
        <f>BK337</f>
        <v>0</v>
      </c>
      <c r="L337" s="136"/>
      <c r="M337" s="141"/>
      <c r="N337" s="142"/>
      <c r="O337" s="142"/>
      <c r="P337" s="143">
        <f>SUM(P338:P374)</f>
        <v>0</v>
      </c>
      <c r="Q337" s="142"/>
      <c r="R337" s="143">
        <f>SUM(R338:R374)</f>
        <v>153.67431266</v>
      </c>
      <c r="S337" s="142"/>
      <c r="T337" s="144">
        <f>SUM(T338:T374)</f>
        <v>0</v>
      </c>
      <c r="AR337" s="137" t="s">
        <v>85</v>
      </c>
      <c r="AT337" s="145" t="s">
        <v>77</v>
      </c>
      <c r="AU337" s="145" t="s">
        <v>85</v>
      </c>
      <c r="AY337" s="137" t="s">
        <v>140</v>
      </c>
      <c r="BK337" s="146">
        <f>SUM(BK338:BK374)</f>
        <v>0</v>
      </c>
    </row>
    <row r="338" spans="1:65" s="2" customFormat="1" ht="24.2" customHeight="1">
      <c r="A338" s="33"/>
      <c r="B338" s="149"/>
      <c r="C338" s="150" t="s">
        <v>386</v>
      </c>
      <c r="D338" s="150" t="s">
        <v>142</v>
      </c>
      <c r="E338" s="151" t="s">
        <v>387</v>
      </c>
      <c r="F338" s="152" t="s">
        <v>388</v>
      </c>
      <c r="G338" s="153" t="s">
        <v>323</v>
      </c>
      <c r="H338" s="154">
        <v>406.6</v>
      </c>
      <c r="I338" s="155"/>
      <c r="J338" s="156">
        <f>ROUND(I338*H338,2)</f>
        <v>0</v>
      </c>
      <c r="K338" s="152" t="s">
        <v>146</v>
      </c>
      <c r="L338" s="34"/>
      <c r="M338" s="157" t="s">
        <v>1</v>
      </c>
      <c r="N338" s="158" t="s">
        <v>43</v>
      </c>
      <c r="O338" s="59"/>
      <c r="P338" s="159">
        <f>O338*H338</f>
        <v>0</v>
      </c>
      <c r="Q338" s="159">
        <v>0.10095</v>
      </c>
      <c r="R338" s="159">
        <f>Q338*H338</f>
        <v>41.04627</v>
      </c>
      <c r="S338" s="159">
        <v>0</v>
      </c>
      <c r="T338" s="160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61" t="s">
        <v>95</v>
      </c>
      <c r="AT338" s="161" t="s">
        <v>142</v>
      </c>
      <c r="AU338" s="161" t="s">
        <v>87</v>
      </c>
      <c r="AY338" s="18" t="s">
        <v>140</v>
      </c>
      <c r="BE338" s="162">
        <f>IF(N338="základní",J338,0)</f>
        <v>0</v>
      </c>
      <c r="BF338" s="162">
        <f>IF(N338="snížená",J338,0)</f>
        <v>0</v>
      </c>
      <c r="BG338" s="162">
        <f>IF(N338="zákl. přenesená",J338,0)</f>
        <v>0</v>
      </c>
      <c r="BH338" s="162">
        <f>IF(N338="sníž. přenesená",J338,0)</f>
        <v>0</v>
      </c>
      <c r="BI338" s="162">
        <f>IF(N338="nulová",J338,0)</f>
        <v>0</v>
      </c>
      <c r="BJ338" s="18" t="s">
        <v>85</v>
      </c>
      <c r="BK338" s="162">
        <f>ROUND(I338*H338,2)</f>
        <v>0</v>
      </c>
      <c r="BL338" s="18" t="s">
        <v>95</v>
      </c>
      <c r="BM338" s="161" t="s">
        <v>389</v>
      </c>
    </row>
    <row r="339" spans="1:65" s="13" customFormat="1" ht="11.25">
      <c r="B339" s="163"/>
      <c r="D339" s="164" t="s">
        <v>148</v>
      </c>
      <c r="E339" s="165" t="s">
        <v>1</v>
      </c>
      <c r="F339" s="166" t="s">
        <v>390</v>
      </c>
      <c r="H339" s="165" t="s">
        <v>1</v>
      </c>
      <c r="I339" s="167"/>
      <c r="L339" s="163"/>
      <c r="M339" s="168"/>
      <c r="N339" s="169"/>
      <c r="O339" s="169"/>
      <c r="P339" s="169"/>
      <c r="Q339" s="169"/>
      <c r="R339" s="169"/>
      <c r="S339" s="169"/>
      <c r="T339" s="170"/>
      <c r="AT339" s="165" t="s">
        <v>148</v>
      </c>
      <c r="AU339" s="165" t="s">
        <v>87</v>
      </c>
      <c r="AV339" s="13" t="s">
        <v>85</v>
      </c>
      <c r="AW339" s="13" t="s">
        <v>34</v>
      </c>
      <c r="AX339" s="13" t="s">
        <v>78</v>
      </c>
      <c r="AY339" s="165" t="s">
        <v>140</v>
      </c>
    </row>
    <row r="340" spans="1:65" s="14" customFormat="1" ht="11.25">
      <c r="B340" s="171"/>
      <c r="D340" s="164" t="s">
        <v>148</v>
      </c>
      <c r="E340" s="172" t="s">
        <v>1</v>
      </c>
      <c r="F340" s="173" t="s">
        <v>391</v>
      </c>
      <c r="H340" s="174">
        <v>325.3</v>
      </c>
      <c r="I340" s="175"/>
      <c r="L340" s="171"/>
      <c r="M340" s="176"/>
      <c r="N340" s="177"/>
      <c r="O340" s="177"/>
      <c r="P340" s="177"/>
      <c r="Q340" s="177"/>
      <c r="R340" s="177"/>
      <c r="S340" s="177"/>
      <c r="T340" s="178"/>
      <c r="AT340" s="172" t="s">
        <v>148</v>
      </c>
      <c r="AU340" s="172" t="s">
        <v>87</v>
      </c>
      <c r="AV340" s="14" t="s">
        <v>87</v>
      </c>
      <c r="AW340" s="14" t="s">
        <v>34</v>
      </c>
      <c r="AX340" s="14" t="s">
        <v>78</v>
      </c>
      <c r="AY340" s="172" t="s">
        <v>140</v>
      </c>
    </row>
    <row r="341" spans="1:65" s="14" customFormat="1" ht="11.25">
      <c r="B341" s="171"/>
      <c r="D341" s="164" t="s">
        <v>148</v>
      </c>
      <c r="E341" s="172" t="s">
        <v>1</v>
      </c>
      <c r="F341" s="173" t="s">
        <v>392</v>
      </c>
      <c r="H341" s="174">
        <v>81.3</v>
      </c>
      <c r="I341" s="175"/>
      <c r="L341" s="171"/>
      <c r="M341" s="176"/>
      <c r="N341" s="177"/>
      <c r="O341" s="177"/>
      <c r="P341" s="177"/>
      <c r="Q341" s="177"/>
      <c r="R341" s="177"/>
      <c r="S341" s="177"/>
      <c r="T341" s="178"/>
      <c r="AT341" s="172" t="s">
        <v>148</v>
      </c>
      <c r="AU341" s="172" t="s">
        <v>87</v>
      </c>
      <c r="AV341" s="14" t="s">
        <v>87</v>
      </c>
      <c r="AW341" s="14" t="s">
        <v>34</v>
      </c>
      <c r="AX341" s="14" t="s">
        <v>78</v>
      </c>
      <c r="AY341" s="172" t="s">
        <v>140</v>
      </c>
    </row>
    <row r="342" spans="1:65" s="15" customFormat="1" ht="11.25">
      <c r="B342" s="179"/>
      <c r="D342" s="164" t="s">
        <v>148</v>
      </c>
      <c r="E342" s="180" t="s">
        <v>1</v>
      </c>
      <c r="F342" s="181" t="s">
        <v>159</v>
      </c>
      <c r="H342" s="182">
        <v>406.6</v>
      </c>
      <c r="I342" s="183"/>
      <c r="L342" s="179"/>
      <c r="M342" s="184"/>
      <c r="N342" s="185"/>
      <c r="O342" s="185"/>
      <c r="P342" s="185"/>
      <c r="Q342" s="185"/>
      <c r="R342" s="185"/>
      <c r="S342" s="185"/>
      <c r="T342" s="186"/>
      <c r="AT342" s="180" t="s">
        <v>148</v>
      </c>
      <c r="AU342" s="180" t="s">
        <v>87</v>
      </c>
      <c r="AV342" s="15" t="s">
        <v>95</v>
      </c>
      <c r="AW342" s="15" t="s">
        <v>34</v>
      </c>
      <c r="AX342" s="15" t="s">
        <v>85</v>
      </c>
      <c r="AY342" s="180" t="s">
        <v>140</v>
      </c>
    </row>
    <row r="343" spans="1:65" s="2" customFormat="1" ht="21.75" customHeight="1">
      <c r="A343" s="33"/>
      <c r="B343" s="149"/>
      <c r="C343" s="195" t="s">
        <v>393</v>
      </c>
      <c r="D343" s="195" t="s">
        <v>254</v>
      </c>
      <c r="E343" s="196" t="s">
        <v>394</v>
      </c>
      <c r="F343" s="197" t="s">
        <v>395</v>
      </c>
      <c r="G343" s="198" t="s">
        <v>323</v>
      </c>
      <c r="H343" s="199">
        <v>410.666</v>
      </c>
      <c r="I343" s="200"/>
      <c r="J343" s="201">
        <f>ROUND(I343*H343,2)</f>
        <v>0</v>
      </c>
      <c r="K343" s="197" t="s">
        <v>146</v>
      </c>
      <c r="L343" s="202"/>
      <c r="M343" s="203" t="s">
        <v>1</v>
      </c>
      <c r="N343" s="204" t="s">
        <v>43</v>
      </c>
      <c r="O343" s="59"/>
      <c r="P343" s="159">
        <f>O343*H343</f>
        <v>0</v>
      </c>
      <c r="Q343" s="159">
        <v>2.1999999999999999E-2</v>
      </c>
      <c r="R343" s="159">
        <f>Q343*H343</f>
        <v>9.0346519999999995</v>
      </c>
      <c r="S343" s="159">
        <v>0</v>
      </c>
      <c r="T343" s="160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61" t="s">
        <v>217</v>
      </c>
      <c r="AT343" s="161" t="s">
        <v>254</v>
      </c>
      <c r="AU343" s="161" t="s">
        <v>87</v>
      </c>
      <c r="AY343" s="18" t="s">
        <v>140</v>
      </c>
      <c r="BE343" s="162">
        <f>IF(N343="základní",J343,0)</f>
        <v>0</v>
      </c>
      <c r="BF343" s="162">
        <f>IF(N343="snížená",J343,0)</f>
        <v>0</v>
      </c>
      <c r="BG343" s="162">
        <f>IF(N343="zákl. přenesená",J343,0)</f>
        <v>0</v>
      </c>
      <c r="BH343" s="162">
        <f>IF(N343="sníž. přenesená",J343,0)</f>
        <v>0</v>
      </c>
      <c r="BI343" s="162">
        <f>IF(N343="nulová",J343,0)</f>
        <v>0</v>
      </c>
      <c r="BJ343" s="18" t="s">
        <v>85</v>
      </c>
      <c r="BK343" s="162">
        <f>ROUND(I343*H343,2)</f>
        <v>0</v>
      </c>
      <c r="BL343" s="18" t="s">
        <v>95</v>
      </c>
      <c r="BM343" s="161" t="s">
        <v>396</v>
      </c>
    </row>
    <row r="344" spans="1:65" s="14" customFormat="1" ht="11.25">
      <c r="B344" s="171"/>
      <c r="D344" s="164" t="s">
        <v>148</v>
      </c>
      <c r="E344" s="172" t="s">
        <v>1</v>
      </c>
      <c r="F344" s="173" t="s">
        <v>397</v>
      </c>
      <c r="H344" s="174">
        <v>410.666</v>
      </c>
      <c r="I344" s="175"/>
      <c r="L344" s="171"/>
      <c r="M344" s="176"/>
      <c r="N344" s="177"/>
      <c r="O344" s="177"/>
      <c r="P344" s="177"/>
      <c r="Q344" s="177"/>
      <c r="R344" s="177"/>
      <c r="S344" s="177"/>
      <c r="T344" s="178"/>
      <c r="AT344" s="172" t="s">
        <v>148</v>
      </c>
      <c r="AU344" s="172" t="s">
        <v>87</v>
      </c>
      <c r="AV344" s="14" t="s">
        <v>87</v>
      </c>
      <c r="AW344" s="14" t="s">
        <v>34</v>
      </c>
      <c r="AX344" s="14" t="s">
        <v>85</v>
      </c>
      <c r="AY344" s="172" t="s">
        <v>140</v>
      </c>
    </row>
    <row r="345" spans="1:65" s="2" customFormat="1" ht="24.2" customHeight="1">
      <c r="A345" s="33"/>
      <c r="B345" s="149"/>
      <c r="C345" s="150" t="s">
        <v>398</v>
      </c>
      <c r="D345" s="150" t="s">
        <v>142</v>
      </c>
      <c r="E345" s="151" t="s">
        <v>399</v>
      </c>
      <c r="F345" s="152" t="s">
        <v>400</v>
      </c>
      <c r="G345" s="153" t="s">
        <v>166</v>
      </c>
      <c r="H345" s="154">
        <v>20.120999999999999</v>
      </c>
      <c r="I345" s="155"/>
      <c r="J345" s="156">
        <f>ROUND(I345*H345,2)</f>
        <v>0</v>
      </c>
      <c r="K345" s="152" t="s">
        <v>146</v>
      </c>
      <c r="L345" s="34"/>
      <c r="M345" s="157" t="s">
        <v>1</v>
      </c>
      <c r="N345" s="158" t="s">
        <v>43</v>
      </c>
      <c r="O345" s="59"/>
      <c r="P345" s="159">
        <f>O345*H345</f>
        <v>0</v>
      </c>
      <c r="Q345" s="159">
        <v>2.2563399999999998</v>
      </c>
      <c r="R345" s="159">
        <f>Q345*H345</f>
        <v>45.399817139999996</v>
      </c>
      <c r="S345" s="159">
        <v>0</v>
      </c>
      <c r="T345" s="160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61" t="s">
        <v>95</v>
      </c>
      <c r="AT345" s="161" t="s">
        <v>142</v>
      </c>
      <c r="AU345" s="161" t="s">
        <v>87</v>
      </c>
      <c r="AY345" s="18" t="s">
        <v>140</v>
      </c>
      <c r="BE345" s="162">
        <f>IF(N345="základní",J345,0)</f>
        <v>0</v>
      </c>
      <c r="BF345" s="162">
        <f>IF(N345="snížená",J345,0)</f>
        <v>0</v>
      </c>
      <c r="BG345" s="162">
        <f>IF(N345="zákl. přenesená",J345,0)</f>
        <v>0</v>
      </c>
      <c r="BH345" s="162">
        <f>IF(N345="sníž. přenesená",J345,0)</f>
        <v>0</v>
      </c>
      <c r="BI345" s="162">
        <f>IF(N345="nulová",J345,0)</f>
        <v>0</v>
      </c>
      <c r="BJ345" s="18" t="s">
        <v>85</v>
      </c>
      <c r="BK345" s="162">
        <f>ROUND(I345*H345,2)</f>
        <v>0</v>
      </c>
      <c r="BL345" s="18" t="s">
        <v>95</v>
      </c>
      <c r="BM345" s="161" t="s">
        <v>401</v>
      </c>
    </row>
    <row r="346" spans="1:65" s="14" customFormat="1" ht="11.25">
      <c r="B346" s="171"/>
      <c r="D346" s="164" t="s">
        <v>148</v>
      </c>
      <c r="E346" s="172" t="s">
        <v>1</v>
      </c>
      <c r="F346" s="173" t="s">
        <v>402</v>
      </c>
      <c r="H346" s="174">
        <v>12.198</v>
      </c>
      <c r="I346" s="175"/>
      <c r="L346" s="171"/>
      <c r="M346" s="176"/>
      <c r="N346" s="177"/>
      <c r="O346" s="177"/>
      <c r="P346" s="177"/>
      <c r="Q346" s="177"/>
      <c r="R346" s="177"/>
      <c r="S346" s="177"/>
      <c r="T346" s="178"/>
      <c r="AT346" s="172" t="s">
        <v>148</v>
      </c>
      <c r="AU346" s="172" t="s">
        <v>87</v>
      </c>
      <c r="AV346" s="14" t="s">
        <v>87</v>
      </c>
      <c r="AW346" s="14" t="s">
        <v>34</v>
      </c>
      <c r="AX346" s="14" t="s">
        <v>78</v>
      </c>
      <c r="AY346" s="172" t="s">
        <v>140</v>
      </c>
    </row>
    <row r="347" spans="1:65" s="14" customFormat="1" ht="11.25">
      <c r="B347" s="171"/>
      <c r="D347" s="164" t="s">
        <v>148</v>
      </c>
      <c r="E347" s="172" t="s">
        <v>1</v>
      </c>
      <c r="F347" s="173" t="s">
        <v>403</v>
      </c>
      <c r="H347" s="174">
        <v>7.923</v>
      </c>
      <c r="I347" s="175"/>
      <c r="L347" s="171"/>
      <c r="M347" s="176"/>
      <c r="N347" s="177"/>
      <c r="O347" s="177"/>
      <c r="P347" s="177"/>
      <c r="Q347" s="177"/>
      <c r="R347" s="177"/>
      <c r="S347" s="177"/>
      <c r="T347" s="178"/>
      <c r="AT347" s="172" t="s">
        <v>148</v>
      </c>
      <c r="AU347" s="172" t="s">
        <v>87</v>
      </c>
      <c r="AV347" s="14" t="s">
        <v>87</v>
      </c>
      <c r="AW347" s="14" t="s">
        <v>34</v>
      </c>
      <c r="AX347" s="14" t="s">
        <v>78</v>
      </c>
      <c r="AY347" s="172" t="s">
        <v>140</v>
      </c>
    </row>
    <row r="348" spans="1:65" s="15" customFormat="1" ht="11.25">
      <c r="B348" s="179"/>
      <c r="D348" s="164" t="s">
        <v>148</v>
      </c>
      <c r="E348" s="180" t="s">
        <v>1</v>
      </c>
      <c r="F348" s="181" t="s">
        <v>159</v>
      </c>
      <c r="H348" s="182">
        <v>20.121000000000002</v>
      </c>
      <c r="I348" s="183"/>
      <c r="L348" s="179"/>
      <c r="M348" s="184"/>
      <c r="N348" s="185"/>
      <c r="O348" s="185"/>
      <c r="P348" s="185"/>
      <c r="Q348" s="185"/>
      <c r="R348" s="185"/>
      <c r="S348" s="185"/>
      <c r="T348" s="186"/>
      <c r="AT348" s="180" t="s">
        <v>148</v>
      </c>
      <c r="AU348" s="180" t="s">
        <v>87</v>
      </c>
      <c r="AV348" s="15" t="s">
        <v>95</v>
      </c>
      <c r="AW348" s="15" t="s">
        <v>34</v>
      </c>
      <c r="AX348" s="15" t="s">
        <v>85</v>
      </c>
      <c r="AY348" s="180" t="s">
        <v>140</v>
      </c>
    </row>
    <row r="349" spans="1:65" s="2" customFormat="1" ht="24.2" customHeight="1">
      <c r="A349" s="33"/>
      <c r="B349" s="149"/>
      <c r="C349" s="150" t="s">
        <v>404</v>
      </c>
      <c r="D349" s="150" t="s">
        <v>142</v>
      </c>
      <c r="E349" s="151" t="s">
        <v>405</v>
      </c>
      <c r="F349" s="152" t="s">
        <v>406</v>
      </c>
      <c r="G349" s="153" t="s">
        <v>145</v>
      </c>
      <c r="H349" s="154">
        <v>690.32</v>
      </c>
      <c r="I349" s="155"/>
      <c r="J349" s="156">
        <f>ROUND(I349*H349,2)</f>
        <v>0</v>
      </c>
      <c r="K349" s="152" t="s">
        <v>146</v>
      </c>
      <c r="L349" s="34"/>
      <c r="M349" s="157" t="s">
        <v>1</v>
      </c>
      <c r="N349" s="158" t="s">
        <v>43</v>
      </c>
      <c r="O349" s="59"/>
      <c r="P349" s="159">
        <f>O349*H349</f>
        <v>0</v>
      </c>
      <c r="Q349" s="159">
        <v>3.6000000000000002E-4</v>
      </c>
      <c r="R349" s="159">
        <f>Q349*H349</f>
        <v>0.24851520000000005</v>
      </c>
      <c r="S349" s="159">
        <v>0</v>
      </c>
      <c r="T349" s="160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61" t="s">
        <v>95</v>
      </c>
      <c r="AT349" s="161" t="s">
        <v>142</v>
      </c>
      <c r="AU349" s="161" t="s">
        <v>87</v>
      </c>
      <c r="AY349" s="18" t="s">
        <v>140</v>
      </c>
      <c r="BE349" s="162">
        <f>IF(N349="základní",J349,0)</f>
        <v>0</v>
      </c>
      <c r="BF349" s="162">
        <f>IF(N349="snížená",J349,0)</f>
        <v>0</v>
      </c>
      <c r="BG349" s="162">
        <f>IF(N349="zákl. přenesená",J349,0)</f>
        <v>0</v>
      </c>
      <c r="BH349" s="162">
        <f>IF(N349="sníž. přenesená",J349,0)</f>
        <v>0</v>
      </c>
      <c r="BI349" s="162">
        <f>IF(N349="nulová",J349,0)</f>
        <v>0</v>
      </c>
      <c r="BJ349" s="18" t="s">
        <v>85</v>
      </c>
      <c r="BK349" s="162">
        <f>ROUND(I349*H349,2)</f>
        <v>0</v>
      </c>
      <c r="BL349" s="18" t="s">
        <v>95</v>
      </c>
      <c r="BM349" s="161" t="s">
        <v>407</v>
      </c>
    </row>
    <row r="350" spans="1:65" s="13" customFormat="1" ht="11.25">
      <c r="B350" s="163"/>
      <c r="D350" s="164" t="s">
        <v>148</v>
      </c>
      <c r="E350" s="165" t="s">
        <v>1</v>
      </c>
      <c r="F350" s="166" t="s">
        <v>408</v>
      </c>
      <c r="H350" s="165" t="s">
        <v>1</v>
      </c>
      <c r="I350" s="167"/>
      <c r="L350" s="163"/>
      <c r="M350" s="168"/>
      <c r="N350" s="169"/>
      <c r="O350" s="169"/>
      <c r="P350" s="169"/>
      <c r="Q350" s="169"/>
      <c r="R350" s="169"/>
      <c r="S350" s="169"/>
      <c r="T350" s="170"/>
      <c r="AT350" s="165" t="s">
        <v>148</v>
      </c>
      <c r="AU350" s="165" t="s">
        <v>87</v>
      </c>
      <c r="AV350" s="13" t="s">
        <v>85</v>
      </c>
      <c r="AW350" s="13" t="s">
        <v>34</v>
      </c>
      <c r="AX350" s="13" t="s">
        <v>78</v>
      </c>
      <c r="AY350" s="165" t="s">
        <v>140</v>
      </c>
    </row>
    <row r="351" spans="1:65" s="13" customFormat="1" ht="11.25">
      <c r="B351" s="163"/>
      <c r="D351" s="164" t="s">
        <v>148</v>
      </c>
      <c r="E351" s="165" t="s">
        <v>1</v>
      </c>
      <c r="F351" s="166" t="s">
        <v>317</v>
      </c>
      <c r="H351" s="165" t="s">
        <v>1</v>
      </c>
      <c r="I351" s="167"/>
      <c r="L351" s="163"/>
      <c r="M351" s="168"/>
      <c r="N351" s="169"/>
      <c r="O351" s="169"/>
      <c r="P351" s="169"/>
      <c r="Q351" s="169"/>
      <c r="R351" s="169"/>
      <c r="S351" s="169"/>
      <c r="T351" s="170"/>
      <c r="AT351" s="165" t="s">
        <v>148</v>
      </c>
      <c r="AU351" s="165" t="s">
        <v>87</v>
      </c>
      <c r="AV351" s="13" t="s">
        <v>85</v>
      </c>
      <c r="AW351" s="13" t="s">
        <v>34</v>
      </c>
      <c r="AX351" s="13" t="s">
        <v>78</v>
      </c>
      <c r="AY351" s="165" t="s">
        <v>140</v>
      </c>
    </row>
    <row r="352" spans="1:65" s="14" customFormat="1" ht="11.25">
      <c r="B352" s="171"/>
      <c r="D352" s="164" t="s">
        <v>148</v>
      </c>
      <c r="E352" s="172" t="s">
        <v>1</v>
      </c>
      <c r="F352" s="173" t="s">
        <v>409</v>
      </c>
      <c r="H352" s="174">
        <v>690.32</v>
      </c>
      <c r="I352" s="175"/>
      <c r="L352" s="171"/>
      <c r="M352" s="176"/>
      <c r="N352" s="177"/>
      <c r="O352" s="177"/>
      <c r="P352" s="177"/>
      <c r="Q352" s="177"/>
      <c r="R352" s="177"/>
      <c r="S352" s="177"/>
      <c r="T352" s="178"/>
      <c r="AT352" s="172" t="s">
        <v>148</v>
      </c>
      <c r="AU352" s="172" t="s">
        <v>87</v>
      </c>
      <c r="AV352" s="14" t="s">
        <v>87</v>
      </c>
      <c r="AW352" s="14" t="s">
        <v>34</v>
      </c>
      <c r="AX352" s="14" t="s">
        <v>78</v>
      </c>
      <c r="AY352" s="172" t="s">
        <v>140</v>
      </c>
    </row>
    <row r="353" spans="1:65" s="15" customFormat="1" ht="11.25">
      <c r="B353" s="179"/>
      <c r="D353" s="164" t="s">
        <v>148</v>
      </c>
      <c r="E353" s="180" t="s">
        <v>1</v>
      </c>
      <c r="F353" s="181" t="s">
        <v>159</v>
      </c>
      <c r="H353" s="182">
        <v>690.32</v>
      </c>
      <c r="I353" s="183"/>
      <c r="L353" s="179"/>
      <c r="M353" s="184"/>
      <c r="N353" s="185"/>
      <c r="O353" s="185"/>
      <c r="P353" s="185"/>
      <c r="Q353" s="185"/>
      <c r="R353" s="185"/>
      <c r="S353" s="185"/>
      <c r="T353" s="186"/>
      <c r="AT353" s="180" t="s">
        <v>148</v>
      </c>
      <c r="AU353" s="180" t="s">
        <v>87</v>
      </c>
      <c r="AV353" s="15" t="s">
        <v>95</v>
      </c>
      <c r="AW353" s="15" t="s">
        <v>34</v>
      </c>
      <c r="AX353" s="15" t="s">
        <v>85</v>
      </c>
      <c r="AY353" s="180" t="s">
        <v>140</v>
      </c>
    </row>
    <row r="354" spans="1:65" s="2" customFormat="1" ht="24.2" customHeight="1">
      <c r="A354" s="33"/>
      <c r="B354" s="149"/>
      <c r="C354" s="150" t="s">
        <v>410</v>
      </c>
      <c r="D354" s="150" t="s">
        <v>142</v>
      </c>
      <c r="E354" s="151" t="s">
        <v>411</v>
      </c>
      <c r="F354" s="152" t="s">
        <v>412</v>
      </c>
      <c r="G354" s="153" t="s">
        <v>145</v>
      </c>
      <c r="H354" s="154">
        <v>141.36000000000001</v>
      </c>
      <c r="I354" s="155"/>
      <c r="J354" s="156">
        <f>ROUND(I354*H354,2)</f>
        <v>0</v>
      </c>
      <c r="K354" s="152" t="s">
        <v>146</v>
      </c>
      <c r="L354" s="34"/>
      <c r="M354" s="157" t="s">
        <v>1</v>
      </c>
      <c r="N354" s="158" t="s">
        <v>43</v>
      </c>
      <c r="O354" s="59"/>
      <c r="P354" s="159">
        <f>O354*H354</f>
        <v>0</v>
      </c>
      <c r="Q354" s="159">
        <v>4.6999999999999999E-4</v>
      </c>
      <c r="R354" s="159">
        <f>Q354*H354</f>
        <v>6.6439200000000004E-2</v>
      </c>
      <c r="S354" s="159">
        <v>0</v>
      </c>
      <c r="T354" s="160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61" t="s">
        <v>95</v>
      </c>
      <c r="AT354" s="161" t="s">
        <v>142</v>
      </c>
      <c r="AU354" s="161" t="s">
        <v>87</v>
      </c>
      <c r="AY354" s="18" t="s">
        <v>140</v>
      </c>
      <c r="BE354" s="162">
        <f>IF(N354="základní",J354,0)</f>
        <v>0</v>
      </c>
      <c r="BF354" s="162">
        <f>IF(N354="snížená",J354,0)</f>
        <v>0</v>
      </c>
      <c r="BG354" s="162">
        <f>IF(N354="zákl. přenesená",J354,0)</f>
        <v>0</v>
      </c>
      <c r="BH354" s="162">
        <f>IF(N354="sníž. přenesená",J354,0)</f>
        <v>0</v>
      </c>
      <c r="BI354" s="162">
        <f>IF(N354="nulová",J354,0)</f>
        <v>0</v>
      </c>
      <c r="BJ354" s="18" t="s">
        <v>85</v>
      </c>
      <c r="BK354" s="162">
        <f>ROUND(I354*H354,2)</f>
        <v>0</v>
      </c>
      <c r="BL354" s="18" t="s">
        <v>95</v>
      </c>
      <c r="BM354" s="161" t="s">
        <v>413</v>
      </c>
    </row>
    <row r="355" spans="1:65" s="13" customFormat="1" ht="11.25">
      <c r="B355" s="163"/>
      <c r="D355" s="164" t="s">
        <v>148</v>
      </c>
      <c r="E355" s="165" t="s">
        <v>1</v>
      </c>
      <c r="F355" s="166" t="s">
        <v>414</v>
      </c>
      <c r="H355" s="165" t="s">
        <v>1</v>
      </c>
      <c r="I355" s="167"/>
      <c r="L355" s="163"/>
      <c r="M355" s="168"/>
      <c r="N355" s="169"/>
      <c r="O355" s="169"/>
      <c r="P355" s="169"/>
      <c r="Q355" s="169"/>
      <c r="R355" s="169"/>
      <c r="S355" s="169"/>
      <c r="T355" s="170"/>
      <c r="AT355" s="165" t="s">
        <v>148</v>
      </c>
      <c r="AU355" s="165" t="s">
        <v>87</v>
      </c>
      <c r="AV355" s="13" t="s">
        <v>85</v>
      </c>
      <c r="AW355" s="13" t="s">
        <v>34</v>
      </c>
      <c r="AX355" s="13" t="s">
        <v>78</v>
      </c>
      <c r="AY355" s="165" t="s">
        <v>140</v>
      </c>
    </row>
    <row r="356" spans="1:65" s="14" customFormat="1" ht="11.25">
      <c r="B356" s="171"/>
      <c r="D356" s="164" t="s">
        <v>148</v>
      </c>
      <c r="E356" s="172" t="s">
        <v>1</v>
      </c>
      <c r="F356" s="173" t="s">
        <v>415</v>
      </c>
      <c r="H356" s="174">
        <v>79.92</v>
      </c>
      <c r="I356" s="175"/>
      <c r="L356" s="171"/>
      <c r="M356" s="176"/>
      <c r="N356" s="177"/>
      <c r="O356" s="177"/>
      <c r="P356" s="177"/>
      <c r="Q356" s="177"/>
      <c r="R356" s="177"/>
      <c r="S356" s="177"/>
      <c r="T356" s="178"/>
      <c r="AT356" s="172" t="s">
        <v>148</v>
      </c>
      <c r="AU356" s="172" t="s">
        <v>87</v>
      </c>
      <c r="AV356" s="14" t="s">
        <v>87</v>
      </c>
      <c r="AW356" s="14" t="s">
        <v>34</v>
      </c>
      <c r="AX356" s="14" t="s">
        <v>78</v>
      </c>
      <c r="AY356" s="172" t="s">
        <v>140</v>
      </c>
    </row>
    <row r="357" spans="1:65" s="14" customFormat="1" ht="11.25">
      <c r="B357" s="171"/>
      <c r="D357" s="164" t="s">
        <v>148</v>
      </c>
      <c r="E357" s="172" t="s">
        <v>1</v>
      </c>
      <c r="F357" s="173" t="s">
        <v>416</v>
      </c>
      <c r="H357" s="174">
        <v>61.44</v>
      </c>
      <c r="I357" s="175"/>
      <c r="L357" s="171"/>
      <c r="M357" s="176"/>
      <c r="N357" s="177"/>
      <c r="O357" s="177"/>
      <c r="P357" s="177"/>
      <c r="Q357" s="177"/>
      <c r="R357" s="177"/>
      <c r="S357" s="177"/>
      <c r="T357" s="178"/>
      <c r="AT357" s="172" t="s">
        <v>148</v>
      </c>
      <c r="AU357" s="172" t="s">
        <v>87</v>
      </c>
      <c r="AV357" s="14" t="s">
        <v>87</v>
      </c>
      <c r="AW357" s="14" t="s">
        <v>34</v>
      </c>
      <c r="AX357" s="14" t="s">
        <v>78</v>
      </c>
      <c r="AY357" s="172" t="s">
        <v>140</v>
      </c>
    </row>
    <row r="358" spans="1:65" s="15" customFormat="1" ht="11.25">
      <c r="B358" s="179"/>
      <c r="D358" s="164" t="s">
        <v>148</v>
      </c>
      <c r="E358" s="180" t="s">
        <v>1</v>
      </c>
      <c r="F358" s="181" t="s">
        <v>159</v>
      </c>
      <c r="H358" s="182">
        <v>141.36000000000001</v>
      </c>
      <c r="I358" s="183"/>
      <c r="L358" s="179"/>
      <c r="M358" s="184"/>
      <c r="N358" s="185"/>
      <c r="O358" s="185"/>
      <c r="P358" s="185"/>
      <c r="Q358" s="185"/>
      <c r="R358" s="185"/>
      <c r="S358" s="185"/>
      <c r="T358" s="186"/>
      <c r="AT358" s="180" t="s">
        <v>148</v>
      </c>
      <c r="AU358" s="180" t="s">
        <v>87</v>
      </c>
      <c r="AV358" s="15" t="s">
        <v>95</v>
      </c>
      <c r="AW358" s="15" t="s">
        <v>34</v>
      </c>
      <c r="AX358" s="15" t="s">
        <v>85</v>
      </c>
      <c r="AY358" s="180" t="s">
        <v>140</v>
      </c>
    </row>
    <row r="359" spans="1:65" s="2" customFormat="1" ht="24.2" customHeight="1">
      <c r="A359" s="33"/>
      <c r="B359" s="149"/>
      <c r="C359" s="150" t="s">
        <v>417</v>
      </c>
      <c r="D359" s="150" t="s">
        <v>142</v>
      </c>
      <c r="E359" s="151" t="s">
        <v>418</v>
      </c>
      <c r="F359" s="152" t="s">
        <v>419</v>
      </c>
      <c r="G359" s="153" t="s">
        <v>323</v>
      </c>
      <c r="H359" s="154">
        <v>198.072</v>
      </c>
      <c r="I359" s="155"/>
      <c r="J359" s="156">
        <f>ROUND(I359*H359,2)</f>
        <v>0</v>
      </c>
      <c r="K359" s="152" t="s">
        <v>146</v>
      </c>
      <c r="L359" s="34"/>
      <c r="M359" s="157" t="s">
        <v>1</v>
      </c>
      <c r="N359" s="158" t="s">
        <v>43</v>
      </c>
      <c r="O359" s="59"/>
      <c r="P359" s="159">
        <f>O359*H359</f>
        <v>0</v>
      </c>
      <c r="Q359" s="159">
        <v>0.29221000000000003</v>
      </c>
      <c r="R359" s="159">
        <f>Q359*H359</f>
        <v>57.878619120000003</v>
      </c>
      <c r="S359" s="159">
        <v>0</v>
      </c>
      <c r="T359" s="160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61" t="s">
        <v>95</v>
      </c>
      <c r="AT359" s="161" t="s">
        <v>142</v>
      </c>
      <c r="AU359" s="161" t="s">
        <v>87</v>
      </c>
      <c r="AY359" s="18" t="s">
        <v>140</v>
      </c>
      <c r="BE359" s="162">
        <f>IF(N359="základní",J359,0)</f>
        <v>0</v>
      </c>
      <c r="BF359" s="162">
        <f>IF(N359="snížená",J359,0)</f>
        <v>0</v>
      </c>
      <c r="BG359" s="162">
        <f>IF(N359="zákl. přenesená",J359,0)</f>
        <v>0</v>
      </c>
      <c r="BH359" s="162">
        <f>IF(N359="sníž. přenesená",J359,0)</f>
        <v>0</v>
      </c>
      <c r="BI359" s="162">
        <f>IF(N359="nulová",J359,0)</f>
        <v>0</v>
      </c>
      <c r="BJ359" s="18" t="s">
        <v>85</v>
      </c>
      <c r="BK359" s="162">
        <f>ROUND(I359*H359,2)</f>
        <v>0</v>
      </c>
      <c r="BL359" s="18" t="s">
        <v>95</v>
      </c>
      <c r="BM359" s="161" t="s">
        <v>420</v>
      </c>
    </row>
    <row r="360" spans="1:65" s="13" customFormat="1" ht="11.25">
      <c r="B360" s="163"/>
      <c r="D360" s="164" t="s">
        <v>148</v>
      </c>
      <c r="E360" s="165" t="s">
        <v>1</v>
      </c>
      <c r="F360" s="166" t="s">
        <v>421</v>
      </c>
      <c r="H360" s="165" t="s">
        <v>1</v>
      </c>
      <c r="I360" s="167"/>
      <c r="L360" s="163"/>
      <c r="M360" s="168"/>
      <c r="N360" s="169"/>
      <c r="O360" s="169"/>
      <c r="P360" s="169"/>
      <c r="Q360" s="169"/>
      <c r="R360" s="169"/>
      <c r="S360" s="169"/>
      <c r="T360" s="170"/>
      <c r="AT360" s="165" t="s">
        <v>148</v>
      </c>
      <c r="AU360" s="165" t="s">
        <v>87</v>
      </c>
      <c r="AV360" s="13" t="s">
        <v>85</v>
      </c>
      <c r="AW360" s="13" t="s">
        <v>34</v>
      </c>
      <c r="AX360" s="13" t="s">
        <v>78</v>
      </c>
      <c r="AY360" s="165" t="s">
        <v>140</v>
      </c>
    </row>
    <row r="361" spans="1:65" s="14" customFormat="1" ht="11.25">
      <c r="B361" s="171"/>
      <c r="D361" s="164" t="s">
        <v>148</v>
      </c>
      <c r="E361" s="172" t="s">
        <v>1</v>
      </c>
      <c r="F361" s="173" t="s">
        <v>422</v>
      </c>
      <c r="H361" s="174">
        <v>115.55200000000001</v>
      </c>
      <c r="I361" s="175"/>
      <c r="L361" s="171"/>
      <c r="M361" s="176"/>
      <c r="N361" s="177"/>
      <c r="O361" s="177"/>
      <c r="P361" s="177"/>
      <c r="Q361" s="177"/>
      <c r="R361" s="177"/>
      <c r="S361" s="177"/>
      <c r="T361" s="178"/>
      <c r="AT361" s="172" t="s">
        <v>148</v>
      </c>
      <c r="AU361" s="172" t="s">
        <v>87</v>
      </c>
      <c r="AV361" s="14" t="s">
        <v>87</v>
      </c>
      <c r="AW361" s="14" t="s">
        <v>34</v>
      </c>
      <c r="AX361" s="14" t="s">
        <v>78</v>
      </c>
      <c r="AY361" s="172" t="s">
        <v>140</v>
      </c>
    </row>
    <row r="362" spans="1:65" s="14" customFormat="1" ht="11.25">
      <c r="B362" s="171"/>
      <c r="D362" s="164" t="s">
        <v>148</v>
      </c>
      <c r="E362" s="172" t="s">
        <v>1</v>
      </c>
      <c r="F362" s="173" t="s">
        <v>423</v>
      </c>
      <c r="H362" s="174">
        <v>82.52</v>
      </c>
      <c r="I362" s="175"/>
      <c r="L362" s="171"/>
      <c r="M362" s="176"/>
      <c r="N362" s="177"/>
      <c r="O362" s="177"/>
      <c r="P362" s="177"/>
      <c r="Q362" s="177"/>
      <c r="R362" s="177"/>
      <c r="S362" s="177"/>
      <c r="T362" s="178"/>
      <c r="AT362" s="172" t="s">
        <v>148</v>
      </c>
      <c r="AU362" s="172" t="s">
        <v>87</v>
      </c>
      <c r="AV362" s="14" t="s">
        <v>87</v>
      </c>
      <c r="AW362" s="14" t="s">
        <v>34</v>
      </c>
      <c r="AX362" s="14" t="s">
        <v>78</v>
      </c>
      <c r="AY362" s="172" t="s">
        <v>140</v>
      </c>
    </row>
    <row r="363" spans="1:65" s="15" customFormat="1" ht="11.25">
      <c r="B363" s="179"/>
      <c r="D363" s="164" t="s">
        <v>148</v>
      </c>
      <c r="E363" s="180" t="s">
        <v>1</v>
      </c>
      <c r="F363" s="181" t="s">
        <v>159</v>
      </c>
      <c r="H363" s="182">
        <v>198.072</v>
      </c>
      <c r="I363" s="183"/>
      <c r="L363" s="179"/>
      <c r="M363" s="184"/>
      <c r="N363" s="185"/>
      <c r="O363" s="185"/>
      <c r="P363" s="185"/>
      <c r="Q363" s="185"/>
      <c r="R363" s="185"/>
      <c r="S363" s="185"/>
      <c r="T363" s="186"/>
      <c r="AT363" s="180" t="s">
        <v>148</v>
      </c>
      <c r="AU363" s="180" t="s">
        <v>87</v>
      </c>
      <c r="AV363" s="15" t="s">
        <v>95</v>
      </c>
      <c r="AW363" s="15" t="s">
        <v>34</v>
      </c>
      <c r="AX363" s="15" t="s">
        <v>85</v>
      </c>
      <c r="AY363" s="180" t="s">
        <v>140</v>
      </c>
    </row>
    <row r="364" spans="1:65" s="2" customFormat="1" ht="24.2" customHeight="1">
      <c r="A364" s="33"/>
      <c r="B364" s="149"/>
      <c r="C364" s="195" t="s">
        <v>424</v>
      </c>
      <c r="D364" s="195" t="s">
        <v>254</v>
      </c>
      <c r="E364" s="196" t="s">
        <v>425</v>
      </c>
      <c r="F364" s="197" t="s">
        <v>426</v>
      </c>
      <c r="G364" s="198" t="s">
        <v>383</v>
      </c>
      <c r="H364" s="199">
        <v>84</v>
      </c>
      <c r="I364" s="200"/>
      <c r="J364" s="201">
        <f>ROUND(I364*H364,2)</f>
        <v>0</v>
      </c>
      <c r="K364" s="197" t="s">
        <v>1</v>
      </c>
      <c r="L364" s="202"/>
      <c r="M364" s="203" t="s">
        <v>1</v>
      </c>
      <c r="N364" s="204" t="s">
        <v>43</v>
      </c>
      <c r="O364" s="59"/>
      <c r="P364" s="159">
        <f>O364*H364</f>
        <v>0</v>
      </c>
      <c r="Q364" s="159">
        <v>0</v>
      </c>
      <c r="R364" s="159">
        <f>Q364*H364</f>
        <v>0</v>
      </c>
      <c r="S364" s="159">
        <v>0</v>
      </c>
      <c r="T364" s="160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61" t="s">
        <v>217</v>
      </c>
      <c r="AT364" s="161" t="s">
        <v>254</v>
      </c>
      <c r="AU364" s="161" t="s">
        <v>87</v>
      </c>
      <c r="AY364" s="18" t="s">
        <v>140</v>
      </c>
      <c r="BE364" s="162">
        <f>IF(N364="základní",J364,0)</f>
        <v>0</v>
      </c>
      <c r="BF364" s="162">
        <f>IF(N364="snížená",J364,0)</f>
        <v>0</v>
      </c>
      <c r="BG364" s="162">
        <f>IF(N364="zákl. přenesená",J364,0)</f>
        <v>0</v>
      </c>
      <c r="BH364" s="162">
        <f>IF(N364="sníž. přenesená",J364,0)</f>
        <v>0</v>
      </c>
      <c r="BI364" s="162">
        <f>IF(N364="nulová",J364,0)</f>
        <v>0</v>
      </c>
      <c r="BJ364" s="18" t="s">
        <v>85</v>
      </c>
      <c r="BK364" s="162">
        <f>ROUND(I364*H364,2)</f>
        <v>0</v>
      </c>
      <c r="BL364" s="18" t="s">
        <v>95</v>
      </c>
      <c r="BM364" s="161" t="s">
        <v>427</v>
      </c>
    </row>
    <row r="365" spans="1:65" s="14" customFormat="1" ht="11.25">
      <c r="B365" s="171"/>
      <c r="D365" s="164" t="s">
        <v>148</v>
      </c>
      <c r="E365" s="172" t="s">
        <v>1</v>
      </c>
      <c r="F365" s="173" t="s">
        <v>428</v>
      </c>
      <c r="H365" s="174">
        <v>84</v>
      </c>
      <c r="I365" s="175"/>
      <c r="L365" s="171"/>
      <c r="M365" s="176"/>
      <c r="N365" s="177"/>
      <c r="O365" s="177"/>
      <c r="P365" s="177"/>
      <c r="Q365" s="177"/>
      <c r="R365" s="177"/>
      <c r="S365" s="177"/>
      <c r="T365" s="178"/>
      <c r="AT365" s="172" t="s">
        <v>148</v>
      </c>
      <c r="AU365" s="172" t="s">
        <v>87</v>
      </c>
      <c r="AV365" s="14" t="s">
        <v>87</v>
      </c>
      <c r="AW365" s="14" t="s">
        <v>34</v>
      </c>
      <c r="AX365" s="14" t="s">
        <v>78</v>
      </c>
      <c r="AY365" s="172" t="s">
        <v>140</v>
      </c>
    </row>
    <row r="366" spans="1:65" s="15" customFormat="1" ht="11.25">
      <c r="B366" s="179"/>
      <c r="D366" s="164" t="s">
        <v>148</v>
      </c>
      <c r="E366" s="180" t="s">
        <v>1</v>
      </c>
      <c r="F366" s="181" t="s">
        <v>159</v>
      </c>
      <c r="H366" s="182">
        <v>84</v>
      </c>
      <c r="I366" s="183"/>
      <c r="L366" s="179"/>
      <c r="M366" s="184"/>
      <c r="N366" s="185"/>
      <c r="O366" s="185"/>
      <c r="P366" s="185"/>
      <c r="Q366" s="185"/>
      <c r="R366" s="185"/>
      <c r="S366" s="185"/>
      <c r="T366" s="186"/>
      <c r="AT366" s="180" t="s">
        <v>148</v>
      </c>
      <c r="AU366" s="180" t="s">
        <v>87</v>
      </c>
      <c r="AV366" s="15" t="s">
        <v>95</v>
      </c>
      <c r="AW366" s="15" t="s">
        <v>34</v>
      </c>
      <c r="AX366" s="15" t="s">
        <v>85</v>
      </c>
      <c r="AY366" s="180" t="s">
        <v>140</v>
      </c>
    </row>
    <row r="367" spans="1:65" s="2" customFormat="1" ht="24.2" customHeight="1">
      <c r="A367" s="33"/>
      <c r="B367" s="149"/>
      <c r="C367" s="195" t="s">
        <v>429</v>
      </c>
      <c r="D367" s="195" t="s">
        <v>254</v>
      </c>
      <c r="E367" s="196" t="s">
        <v>430</v>
      </c>
      <c r="F367" s="197" t="s">
        <v>431</v>
      </c>
      <c r="G367" s="198" t="s">
        <v>383</v>
      </c>
      <c r="H367" s="199">
        <v>232</v>
      </c>
      <c r="I367" s="200"/>
      <c r="J367" s="201">
        <f>ROUND(I367*H367,2)</f>
        <v>0</v>
      </c>
      <c r="K367" s="197" t="s">
        <v>1</v>
      </c>
      <c r="L367" s="202"/>
      <c r="M367" s="203" t="s">
        <v>1</v>
      </c>
      <c r="N367" s="204" t="s">
        <v>43</v>
      </c>
      <c r="O367" s="59"/>
      <c r="P367" s="159">
        <f>O367*H367</f>
        <v>0</v>
      </c>
      <c r="Q367" s="159">
        <v>0</v>
      </c>
      <c r="R367" s="159">
        <f>Q367*H367</f>
        <v>0</v>
      </c>
      <c r="S367" s="159">
        <v>0</v>
      </c>
      <c r="T367" s="160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61" t="s">
        <v>217</v>
      </c>
      <c r="AT367" s="161" t="s">
        <v>254</v>
      </c>
      <c r="AU367" s="161" t="s">
        <v>87</v>
      </c>
      <c r="AY367" s="18" t="s">
        <v>140</v>
      </c>
      <c r="BE367" s="162">
        <f>IF(N367="základní",J367,0)</f>
        <v>0</v>
      </c>
      <c r="BF367" s="162">
        <f>IF(N367="snížená",J367,0)</f>
        <v>0</v>
      </c>
      <c r="BG367" s="162">
        <f>IF(N367="zákl. přenesená",J367,0)</f>
        <v>0</v>
      </c>
      <c r="BH367" s="162">
        <f>IF(N367="sníž. přenesená",J367,0)</f>
        <v>0</v>
      </c>
      <c r="BI367" s="162">
        <f>IF(N367="nulová",J367,0)</f>
        <v>0</v>
      </c>
      <c r="BJ367" s="18" t="s">
        <v>85</v>
      </c>
      <c r="BK367" s="162">
        <f>ROUND(I367*H367,2)</f>
        <v>0</v>
      </c>
      <c r="BL367" s="18" t="s">
        <v>95</v>
      </c>
      <c r="BM367" s="161" t="s">
        <v>432</v>
      </c>
    </row>
    <row r="368" spans="1:65" s="14" customFormat="1" ht="11.25">
      <c r="B368" s="171"/>
      <c r="D368" s="164" t="s">
        <v>148</v>
      </c>
      <c r="E368" s="172" t="s">
        <v>1</v>
      </c>
      <c r="F368" s="173" t="s">
        <v>433</v>
      </c>
      <c r="H368" s="174">
        <v>232</v>
      </c>
      <c r="I368" s="175"/>
      <c r="L368" s="171"/>
      <c r="M368" s="176"/>
      <c r="N368" s="177"/>
      <c r="O368" s="177"/>
      <c r="P368" s="177"/>
      <c r="Q368" s="177"/>
      <c r="R368" s="177"/>
      <c r="S368" s="177"/>
      <c r="T368" s="178"/>
      <c r="AT368" s="172" t="s">
        <v>148</v>
      </c>
      <c r="AU368" s="172" t="s">
        <v>87</v>
      </c>
      <c r="AV368" s="14" t="s">
        <v>87</v>
      </c>
      <c r="AW368" s="14" t="s">
        <v>34</v>
      </c>
      <c r="AX368" s="14" t="s">
        <v>78</v>
      </c>
      <c r="AY368" s="172" t="s">
        <v>140</v>
      </c>
    </row>
    <row r="369" spans="1:65" s="15" customFormat="1" ht="11.25">
      <c r="B369" s="179"/>
      <c r="D369" s="164" t="s">
        <v>148</v>
      </c>
      <c r="E369" s="180" t="s">
        <v>1</v>
      </c>
      <c r="F369" s="181" t="s">
        <v>159</v>
      </c>
      <c r="H369" s="182">
        <v>232</v>
      </c>
      <c r="I369" s="183"/>
      <c r="L369" s="179"/>
      <c r="M369" s="184"/>
      <c r="N369" s="185"/>
      <c r="O369" s="185"/>
      <c r="P369" s="185"/>
      <c r="Q369" s="185"/>
      <c r="R369" s="185"/>
      <c r="S369" s="185"/>
      <c r="T369" s="186"/>
      <c r="AT369" s="180" t="s">
        <v>148</v>
      </c>
      <c r="AU369" s="180" t="s">
        <v>87</v>
      </c>
      <c r="AV369" s="15" t="s">
        <v>95</v>
      </c>
      <c r="AW369" s="15" t="s">
        <v>34</v>
      </c>
      <c r="AX369" s="15" t="s">
        <v>85</v>
      </c>
      <c r="AY369" s="180" t="s">
        <v>140</v>
      </c>
    </row>
    <row r="370" spans="1:65" s="2" customFormat="1" ht="16.5" customHeight="1">
      <c r="A370" s="33"/>
      <c r="B370" s="149"/>
      <c r="C370" s="195" t="s">
        <v>434</v>
      </c>
      <c r="D370" s="195" t="s">
        <v>254</v>
      </c>
      <c r="E370" s="196" t="s">
        <v>435</v>
      </c>
      <c r="F370" s="197" t="s">
        <v>436</v>
      </c>
      <c r="G370" s="198" t="s">
        <v>383</v>
      </c>
      <c r="H370" s="199">
        <v>201</v>
      </c>
      <c r="I370" s="200"/>
      <c r="J370" s="201">
        <f>ROUND(I370*H370,2)</f>
        <v>0</v>
      </c>
      <c r="K370" s="197" t="s">
        <v>1</v>
      </c>
      <c r="L370" s="202"/>
      <c r="M370" s="203" t="s">
        <v>1</v>
      </c>
      <c r="N370" s="204" t="s">
        <v>43</v>
      </c>
      <c r="O370" s="59"/>
      <c r="P370" s="159">
        <f>O370*H370</f>
        <v>0</v>
      </c>
      <c r="Q370" s="159">
        <v>0</v>
      </c>
      <c r="R370" s="159">
        <f>Q370*H370</f>
        <v>0</v>
      </c>
      <c r="S370" s="159">
        <v>0</v>
      </c>
      <c r="T370" s="160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61" t="s">
        <v>217</v>
      </c>
      <c r="AT370" s="161" t="s">
        <v>254</v>
      </c>
      <c r="AU370" s="161" t="s">
        <v>87</v>
      </c>
      <c r="AY370" s="18" t="s">
        <v>140</v>
      </c>
      <c r="BE370" s="162">
        <f>IF(N370="základní",J370,0)</f>
        <v>0</v>
      </c>
      <c r="BF370" s="162">
        <f>IF(N370="snížená",J370,0)</f>
        <v>0</v>
      </c>
      <c r="BG370" s="162">
        <f>IF(N370="zákl. přenesená",J370,0)</f>
        <v>0</v>
      </c>
      <c r="BH370" s="162">
        <f>IF(N370="sníž. přenesená",J370,0)</f>
        <v>0</v>
      </c>
      <c r="BI370" s="162">
        <f>IF(N370="nulová",J370,0)</f>
        <v>0</v>
      </c>
      <c r="BJ370" s="18" t="s">
        <v>85</v>
      </c>
      <c r="BK370" s="162">
        <f>ROUND(I370*H370,2)</f>
        <v>0</v>
      </c>
      <c r="BL370" s="18" t="s">
        <v>95</v>
      </c>
      <c r="BM370" s="161" t="s">
        <v>437</v>
      </c>
    </row>
    <row r="371" spans="1:65" s="14" customFormat="1" ht="11.25">
      <c r="B371" s="171"/>
      <c r="D371" s="164" t="s">
        <v>148</v>
      </c>
      <c r="E371" s="172" t="s">
        <v>1</v>
      </c>
      <c r="F371" s="173" t="s">
        <v>438</v>
      </c>
      <c r="H371" s="174">
        <v>201</v>
      </c>
      <c r="I371" s="175"/>
      <c r="L371" s="171"/>
      <c r="M371" s="176"/>
      <c r="N371" s="177"/>
      <c r="O371" s="177"/>
      <c r="P371" s="177"/>
      <c r="Q371" s="177"/>
      <c r="R371" s="177"/>
      <c r="S371" s="177"/>
      <c r="T371" s="178"/>
      <c r="AT371" s="172" t="s">
        <v>148</v>
      </c>
      <c r="AU371" s="172" t="s">
        <v>87</v>
      </c>
      <c r="AV371" s="14" t="s">
        <v>87</v>
      </c>
      <c r="AW371" s="14" t="s">
        <v>34</v>
      </c>
      <c r="AX371" s="14" t="s">
        <v>85</v>
      </c>
      <c r="AY371" s="172" t="s">
        <v>140</v>
      </c>
    </row>
    <row r="372" spans="1:65" s="2" customFormat="1" ht="24.2" customHeight="1">
      <c r="A372" s="33"/>
      <c r="B372" s="149"/>
      <c r="C372" s="195" t="s">
        <v>439</v>
      </c>
      <c r="D372" s="195" t="s">
        <v>254</v>
      </c>
      <c r="E372" s="196" t="s">
        <v>440</v>
      </c>
      <c r="F372" s="197" t="s">
        <v>441</v>
      </c>
      <c r="G372" s="198" t="s">
        <v>383</v>
      </c>
      <c r="H372" s="199">
        <v>4</v>
      </c>
      <c r="I372" s="200"/>
      <c r="J372" s="201">
        <f>ROUND(I372*H372,2)</f>
        <v>0</v>
      </c>
      <c r="K372" s="197" t="s">
        <v>1</v>
      </c>
      <c r="L372" s="202"/>
      <c r="M372" s="203" t="s">
        <v>1</v>
      </c>
      <c r="N372" s="204" t="s">
        <v>43</v>
      </c>
      <c r="O372" s="59"/>
      <c r="P372" s="159">
        <f>O372*H372</f>
        <v>0</v>
      </c>
      <c r="Q372" s="159">
        <v>0</v>
      </c>
      <c r="R372" s="159">
        <f>Q372*H372</f>
        <v>0</v>
      </c>
      <c r="S372" s="159">
        <v>0</v>
      </c>
      <c r="T372" s="160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61" t="s">
        <v>217</v>
      </c>
      <c r="AT372" s="161" t="s">
        <v>254</v>
      </c>
      <c r="AU372" s="161" t="s">
        <v>87</v>
      </c>
      <c r="AY372" s="18" t="s">
        <v>140</v>
      </c>
      <c r="BE372" s="162">
        <f>IF(N372="základní",J372,0)</f>
        <v>0</v>
      </c>
      <c r="BF372" s="162">
        <f>IF(N372="snížená",J372,0)</f>
        <v>0</v>
      </c>
      <c r="BG372" s="162">
        <f>IF(N372="zákl. přenesená",J372,0)</f>
        <v>0</v>
      </c>
      <c r="BH372" s="162">
        <f>IF(N372="sníž. přenesená",J372,0)</f>
        <v>0</v>
      </c>
      <c r="BI372" s="162">
        <f>IF(N372="nulová",J372,0)</f>
        <v>0</v>
      </c>
      <c r="BJ372" s="18" t="s">
        <v>85</v>
      </c>
      <c r="BK372" s="162">
        <f>ROUND(I372*H372,2)</f>
        <v>0</v>
      </c>
      <c r="BL372" s="18" t="s">
        <v>95</v>
      </c>
      <c r="BM372" s="161" t="s">
        <v>442</v>
      </c>
    </row>
    <row r="373" spans="1:65" s="14" customFormat="1" ht="11.25">
      <c r="B373" s="171"/>
      <c r="D373" s="164" t="s">
        <v>148</v>
      </c>
      <c r="E373" s="172" t="s">
        <v>1</v>
      </c>
      <c r="F373" s="173" t="s">
        <v>95</v>
      </c>
      <c r="H373" s="174">
        <v>4</v>
      </c>
      <c r="I373" s="175"/>
      <c r="L373" s="171"/>
      <c r="M373" s="176"/>
      <c r="N373" s="177"/>
      <c r="O373" s="177"/>
      <c r="P373" s="177"/>
      <c r="Q373" s="177"/>
      <c r="R373" s="177"/>
      <c r="S373" s="177"/>
      <c r="T373" s="178"/>
      <c r="AT373" s="172" t="s">
        <v>148</v>
      </c>
      <c r="AU373" s="172" t="s">
        <v>87</v>
      </c>
      <c r="AV373" s="14" t="s">
        <v>87</v>
      </c>
      <c r="AW373" s="14" t="s">
        <v>34</v>
      </c>
      <c r="AX373" s="14" t="s">
        <v>85</v>
      </c>
      <c r="AY373" s="172" t="s">
        <v>140</v>
      </c>
    </row>
    <row r="374" spans="1:65" s="2" customFormat="1" ht="24.2" customHeight="1">
      <c r="A374" s="33"/>
      <c r="B374" s="149"/>
      <c r="C374" s="195" t="s">
        <v>443</v>
      </c>
      <c r="D374" s="195" t="s">
        <v>254</v>
      </c>
      <c r="E374" s="196" t="s">
        <v>444</v>
      </c>
      <c r="F374" s="197" t="s">
        <v>445</v>
      </c>
      <c r="G374" s="198" t="s">
        <v>383</v>
      </c>
      <c r="H374" s="199">
        <v>4</v>
      </c>
      <c r="I374" s="200"/>
      <c r="J374" s="201">
        <f>ROUND(I374*H374,2)</f>
        <v>0</v>
      </c>
      <c r="K374" s="197" t="s">
        <v>1</v>
      </c>
      <c r="L374" s="202"/>
      <c r="M374" s="203" t="s">
        <v>1</v>
      </c>
      <c r="N374" s="204" t="s">
        <v>43</v>
      </c>
      <c r="O374" s="59"/>
      <c r="P374" s="159">
        <f>O374*H374</f>
        <v>0</v>
      </c>
      <c r="Q374" s="159">
        <v>0</v>
      </c>
      <c r="R374" s="159">
        <f>Q374*H374</f>
        <v>0</v>
      </c>
      <c r="S374" s="159">
        <v>0</v>
      </c>
      <c r="T374" s="160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61" t="s">
        <v>217</v>
      </c>
      <c r="AT374" s="161" t="s">
        <v>254</v>
      </c>
      <c r="AU374" s="161" t="s">
        <v>87</v>
      </c>
      <c r="AY374" s="18" t="s">
        <v>140</v>
      </c>
      <c r="BE374" s="162">
        <f>IF(N374="základní",J374,0)</f>
        <v>0</v>
      </c>
      <c r="BF374" s="162">
        <f>IF(N374="snížená",J374,0)</f>
        <v>0</v>
      </c>
      <c r="BG374" s="162">
        <f>IF(N374="zákl. přenesená",J374,0)</f>
        <v>0</v>
      </c>
      <c r="BH374" s="162">
        <f>IF(N374="sníž. přenesená",J374,0)</f>
        <v>0</v>
      </c>
      <c r="BI374" s="162">
        <f>IF(N374="nulová",J374,0)</f>
        <v>0</v>
      </c>
      <c r="BJ374" s="18" t="s">
        <v>85</v>
      </c>
      <c r="BK374" s="162">
        <f>ROUND(I374*H374,2)</f>
        <v>0</v>
      </c>
      <c r="BL374" s="18" t="s">
        <v>95</v>
      </c>
      <c r="BM374" s="161" t="s">
        <v>446</v>
      </c>
    </row>
    <row r="375" spans="1:65" s="12" customFormat="1" ht="22.9" customHeight="1">
      <c r="B375" s="136"/>
      <c r="D375" s="137" t="s">
        <v>77</v>
      </c>
      <c r="E375" s="147" t="s">
        <v>447</v>
      </c>
      <c r="F375" s="147" t="s">
        <v>448</v>
      </c>
      <c r="I375" s="139"/>
      <c r="J375" s="148">
        <f>BK375</f>
        <v>0</v>
      </c>
      <c r="L375" s="136"/>
      <c r="M375" s="141"/>
      <c r="N375" s="142"/>
      <c r="O375" s="142"/>
      <c r="P375" s="143">
        <f>P376</f>
        <v>0</v>
      </c>
      <c r="Q375" s="142"/>
      <c r="R375" s="143">
        <f>R376</f>
        <v>0</v>
      </c>
      <c r="S375" s="142"/>
      <c r="T375" s="144">
        <f>T376</f>
        <v>0</v>
      </c>
      <c r="AR375" s="137" t="s">
        <v>85</v>
      </c>
      <c r="AT375" s="145" t="s">
        <v>77</v>
      </c>
      <c r="AU375" s="145" t="s">
        <v>85</v>
      </c>
      <c r="AY375" s="137" t="s">
        <v>140</v>
      </c>
      <c r="BK375" s="146">
        <f>BK376</f>
        <v>0</v>
      </c>
    </row>
    <row r="376" spans="1:65" s="2" customFormat="1" ht="16.5" customHeight="1">
      <c r="A376" s="33"/>
      <c r="B376" s="149"/>
      <c r="C376" s="150" t="s">
        <v>449</v>
      </c>
      <c r="D376" s="150" t="s">
        <v>142</v>
      </c>
      <c r="E376" s="151" t="s">
        <v>450</v>
      </c>
      <c r="F376" s="152" t="s">
        <v>451</v>
      </c>
      <c r="G376" s="153" t="s">
        <v>233</v>
      </c>
      <c r="H376" s="154">
        <v>1388.0809999999999</v>
      </c>
      <c r="I376" s="155"/>
      <c r="J376" s="156">
        <f>ROUND(I376*H376,2)</f>
        <v>0</v>
      </c>
      <c r="K376" s="152" t="s">
        <v>146</v>
      </c>
      <c r="L376" s="34"/>
      <c r="M376" s="157" t="s">
        <v>1</v>
      </c>
      <c r="N376" s="158" t="s">
        <v>43</v>
      </c>
      <c r="O376" s="59"/>
      <c r="P376" s="159">
        <f>O376*H376</f>
        <v>0</v>
      </c>
      <c r="Q376" s="159">
        <v>0</v>
      </c>
      <c r="R376" s="159">
        <f>Q376*H376</f>
        <v>0</v>
      </c>
      <c r="S376" s="159">
        <v>0</v>
      </c>
      <c r="T376" s="160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61" t="s">
        <v>95</v>
      </c>
      <c r="AT376" s="161" t="s">
        <v>142</v>
      </c>
      <c r="AU376" s="161" t="s">
        <v>87</v>
      </c>
      <c r="AY376" s="18" t="s">
        <v>140</v>
      </c>
      <c r="BE376" s="162">
        <f>IF(N376="základní",J376,0)</f>
        <v>0</v>
      </c>
      <c r="BF376" s="162">
        <f>IF(N376="snížená",J376,0)</f>
        <v>0</v>
      </c>
      <c r="BG376" s="162">
        <f>IF(N376="zákl. přenesená",J376,0)</f>
        <v>0</v>
      </c>
      <c r="BH376" s="162">
        <f>IF(N376="sníž. přenesená",J376,0)</f>
        <v>0</v>
      </c>
      <c r="BI376" s="162">
        <f>IF(N376="nulová",J376,0)</f>
        <v>0</v>
      </c>
      <c r="BJ376" s="18" t="s">
        <v>85</v>
      </c>
      <c r="BK376" s="162">
        <f>ROUND(I376*H376,2)</f>
        <v>0</v>
      </c>
      <c r="BL376" s="18" t="s">
        <v>95</v>
      </c>
      <c r="BM376" s="161" t="s">
        <v>452</v>
      </c>
    </row>
    <row r="377" spans="1:65" s="12" customFormat="1" ht="25.9" customHeight="1">
      <c r="B377" s="136"/>
      <c r="D377" s="137" t="s">
        <v>77</v>
      </c>
      <c r="E377" s="138" t="s">
        <v>453</v>
      </c>
      <c r="F377" s="138" t="s">
        <v>454</v>
      </c>
      <c r="I377" s="139"/>
      <c r="J377" s="140">
        <f>BK377</f>
        <v>0</v>
      </c>
      <c r="L377" s="136"/>
      <c r="M377" s="141"/>
      <c r="N377" s="142"/>
      <c r="O377" s="142"/>
      <c r="P377" s="143">
        <f>P378</f>
        <v>0</v>
      </c>
      <c r="Q377" s="142"/>
      <c r="R377" s="143">
        <f>R378</f>
        <v>0.30399999999999999</v>
      </c>
      <c r="S377" s="142"/>
      <c r="T377" s="144">
        <f>T378</f>
        <v>0</v>
      </c>
      <c r="AR377" s="137" t="s">
        <v>87</v>
      </c>
      <c r="AT377" s="145" t="s">
        <v>77</v>
      </c>
      <c r="AU377" s="145" t="s">
        <v>78</v>
      </c>
      <c r="AY377" s="137" t="s">
        <v>140</v>
      </c>
      <c r="BK377" s="146">
        <f>BK378</f>
        <v>0</v>
      </c>
    </row>
    <row r="378" spans="1:65" s="12" customFormat="1" ht="22.9" customHeight="1">
      <c r="B378" s="136"/>
      <c r="D378" s="137" t="s">
        <v>77</v>
      </c>
      <c r="E378" s="147" t="s">
        <v>455</v>
      </c>
      <c r="F378" s="147" t="s">
        <v>456</v>
      </c>
      <c r="I378" s="139"/>
      <c r="J378" s="148">
        <f>BK378</f>
        <v>0</v>
      </c>
      <c r="L378" s="136"/>
      <c r="M378" s="141"/>
      <c r="N378" s="142"/>
      <c r="O378" s="142"/>
      <c r="P378" s="143">
        <f>SUM(P379:P383)</f>
        <v>0</v>
      </c>
      <c r="Q378" s="142"/>
      <c r="R378" s="143">
        <f>SUM(R379:R383)</f>
        <v>0.30399999999999999</v>
      </c>
      <c r="S378" s="142"/>
      <c r="T378" s="144">
        <f>SUM(T379:T383)</f>
        <v>0</v>
      </c>
      <c r="AR378" s="137" t="s">
        <v>87</v>
      </c>
      <c r="AT378" s="145" t="s">
        <v>77</v>
      </c>
      <c r="AU378" s="145" t="s">
        <v>85</v>
      </c>
      <c r="AY378" s="137" t="s">
        <v>140</v>
      </c>
      <c r="BK378" s="146">
        <f>SUM(BK379:BK383)</f>
        <v>0</v>
      </c>
    </row>
    <row r="379" spans="1:65" s="2" customFormat="1" ht="21.75" customHeight="1">
      <c r="A379" s="33"/>
      <c r="B379" s="149"/>
      <c r="C379" s="150" t="s">
        <v>457</v>
      </c>
      <c r="D379" s="150" t="s">
        <v>142</v>
      </c>
      <c r="E379" s="151" t="s">
        <v>458</v>
      </c>
      <c r="F379" s="152" t="s">
        <v>459</v>
      </c>
      <c r="G379" s="153" t="s">
        <v>323</v>
      </c>
      <c r="H379" s="154">
        <v>100</v>
      </c>
      <c r="I379" s="155"/>
      <c r="J379" s="156">
        <f>ROUND(I379*H379,2)</f>
        <v>0</v>
      </c>
      <c r="K379" s="152" t="s">
        <v>146</v>
      </c>
      <c r="L379" s="34"/>
      <c r="M379" s="157" t="s">
        <v>1</v>
      </c>
      <c r="N379" s="158" t="s">
        <v>43</v>
      </c>
      <c r="O379" s="59"/>
      <c r="P379" s="159">
        <f>O379*H379</f>
        <v>0</v>
      </c>
      <c r="Q379" s="159">
        <v>3.0400000000000002E-3</v>
      </c>
      <c r="R379" s="159">
        <f>Q379*H379</f>
        <v>0.30399999999999999</v>
      </c>
      <c r="S379" s="159">
        <v>0</v>
      </c>
      <c r="T379" s="160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61" t="s">
        <v>264</v>
      </c>
      <c r="AT379" s="161" t="s">
        <v>142</v>
      </c>
      <c r="AU379" s="161" t="s">
        <v>87</v>
      </c>
      <c r="AY379" s="18" t="s">
        <v>140</v>
      </c>
      <c r="BE379" s="162">
        <f>IF(N379="základní",J379,0)</f>
        <v>0</v>
      </c>
      <c r="BF379" s="162">
        <f>IF(N379="snížená",J379,0)</f>
        <v>0</v>
      </c>
      <c r="BG379" s="162">
        <f>IF(N379="zákl. přenesená",J379,0)</f>
        <v>0</v>
      </c>
      <c r="BH379" s="162">
        <f>IF(N379="sníž. přenesená",J379,0)</f>
        <v>0</v>
      </c>
      <c r="BI379" s="162">
        <f>IF(N379="nulová",J379,0)</f>
        <v>0</v>
      </c>
      <c r="BJ379" s="18" t="s">
        <v>85</v>
      </c>
      <c r="BK379" s="162">
        <f>ROUND(I379*H379,2)</f>
        <v>0</v>
      </c>
      <c r="BL379" s="18" t="s">
        <v>264</v>
      </c>
      <c r="BM379" s="161" t="s">
        <v>460</v>
      </c>
    </row>
    <row r="380" spans="1:65" s="13" customFormat="1" ht="11.25">
      <c r="B380" s="163"/>
      <c r="D380" s="164" t="s">
        <v>148</v>
      </c>
      <c r="E380" s="165" t="s">
        <v>1</v>
      </c>
      <c r="F380" s="166" t="s">
        <v>200</v>
      </c>
      <c r="H380" s="165" t="s">
        <v>1</v>
      </c>
      <c r="I380" s="167"/>
      <c r="L380" s="163"/>
      <c r="M380" s="168"/>
      <c r="N380" s="169"/>
      <c r="O380" s="169"/>
      <c r="P380" s="169"/>
      <c r="Q380" s="169"/>
      <c r="R380" s="169"/>
      <c r="S380" s="169"/>
      <c r="T380" s="170"/>
      <c r="AT380" s="165" t="s">
        <v>148</v>
      </c>
      <c r="AU380" s="165" t="s">
        <v>87</v>
      </c>
      <c r="AV380" s="13" t="s">
        <v>85</v>
      </c>
      <c r="AW380" s="13" t="s">
        <v>34</v>
      </c>
      <c r="AX380" s="13" t="s">
        <v>78</v>
      </c>
      <c r="AY380" s="165" t="s">
        <v>140</v>
      </c>
    </row>
    <row r="381" spans="1:65" s="14" customFormat="1" ht="11.25">
      <c r="B381" s="171"/>
      <c r="D381" s="164" t="s">
        <v>148</v>
      </c>
      <c r="E381" s="172" t="s">
        <v>1</v>
      </c>
      <c r="F381" s="173" t="s">
        <v>461</v>
      </c>
      <c r="H381" s="174">
        <v>100</v>
      </c>
      <c r="I381" s="175"/>
      <c r="L381" s="171"/>
      <c r="M381" s="176"/>
      <c r="N381" s="177"/>
      <c r="O381" s="177"/>
      <c r="P381" s="177"/>
      <c r="Q381" s="177"/>
      <c r="R381" s="177"/>
      <c r="S381" s="177"/>
      <c r="T381" s="178"/>
      <c r="AT381" s="172" t="s">
        <v>148</v>
      </c>
      <c r="AU381" s="172" t="s">
        <v>87</v>
      </c>
      <c r="AV381" s="14" t="s">
        <v>87</v>
      </c>
      <c r="AW381" s="14" t="s">
        <v>34</v>
      </c>
      <c r="AX381" s="14" t="s">
        <v>78</v>
      </c>
      <c r="AY381" s="172" t="s">
        <v>140</v>
      </c>
    </row>
    <row r="382" spans="1:65" s="15" customFormat="1" ht="11.25">
      <c r="B382" s="179"/>
      <c r="D382" s="164" t="s">
        <v>148</v>
      </c>
      <c r="E382" s="180" t="s">
        <v>1</v>
      </c>
      <c r="F382" s="181" t="s">
        <v>159</v>
      </c>
      <c r="H382" s="182">
        <v>100</v>
      </c>
      <c r="I382" s="183"/>
      <c r="L382" s="179"/>
      <c r="M382" s="184"/>
      <c r="N382" s="185"/>
      <c r="O382" s="185"/>
      <c r="P382" s="185"/>
      <c r="Q382" s="185"/>
      <c r="R382" s="185"/>
      <c r="S382" s="185"/>
      <c r="T382" s="186"/>
      <c r="AT382" s="180" t="s">
        <v>148</v>
      </c>
      <c r="AU382" s="180" t="s">
        <v>87</v>
      </c>
      <c r="AV382" s="15" t="s">
        <v>95</v>
      </c>
      <c r="AW382" s="15" t="s">
        <v>34</v>
      </c>
      <c r="AX382" s="15" t="s">
        <v>85</v>
      </c>
      <c r="AY382" s="180" t="s">
        <v>140</v>
      </c>
    </row>
    <row r="383" spans="1:65" s="2" customFormat="1" ht="24.2" customHeight="1">
      <c r="A383" s="33"/>
      <c r="B383" s="149"/>
      <c r="C383" s="150" t="s">
        <v>462</v>
      </c>
      <c r="D383" s="150" t="s">
        <v>142</v>
      </c>
      <c r="E383" s="151" t="s">
        <v>463</v>
      </c>
      <c r="F383" s="152" t="s">
        <v>464</v>
      </c>
      <c r="G383" s="153" t="s">
        <v>465</v>
      </c>
      <c r="H383" s="205"/>
      <c r="I383" s="155"/>
      <c r="J383" s="156">
        <f>ROUND(I383*H383,2)</f>
        <v>0</v>
      </c>
      <c r="K383" s="152" t="s">
        <v>146</v>
      </c>
      <c r="L383" s="34"/>
      <c r="M383" s="157" t="s">
        <v>1</v>
      </c>
      <c r="N383" s="158" t="s">
        <v>43</v>
      </c>
      <c r="O383" s="59"/>
      <c r="P383" s="159">
        <f>O383*H383</f>
        <v>0</v>
      </c>
      <c r="Q383" s="159">
        <v>0</v>
      </c>
      <c r="R383" s="159">
        <f>Q383*H383</f>
        <v>0</v>
      </c>
      <c r="S383" s="159">
        <v>0</v>
      </c>
      <c r="T383" s="160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61" t="s">
        <v>264</v>
      </c>
      <c r="AT383" s="161" t="s">
        <v>142</v>
      </c>
      <c r="AU383" s="161" t="s">
        <v>87</v>
      </c>
      <c r="AY383" s="18" t="s">
        <v>140</v>
      </c>
      <c r="BE383" s="162">
        <f>IF(N383="základní",J383,0)</f>
        <v>0</v>
      </c>
      <c r="BF383" s="162">
        <f>IF(N383="snížená",J383,0)</f>
        <v>0</v>
      </c>
      <c r="BG383" s="162">
        <f>IF(N383="zákl. přenesená",J383,0)</f>
        <v>0</v>
      </c>
      <c r="BH383" s="162">
        <f>IF(N383="sníž. přenesená",J383,0)</f>
        <v>0</v>
      </c>
      <c r="BI383" s="162">
        <f>IF(N383="nulová",J383,0)</f>
        <v>0</v>
      </c>
      <c r="BJ383" s="18" t="s">
        <v>85</v>
      </c>
      <c r="BK383" s="162">
        <f>ROUND(I383*H383,2)</f>
        <v>0</v>
      </c>
      <c r="BL383" s="18" t="s">
        <v>264</v>
      </c>
      <c r="BM383" s="161" t="s">
        <v>466</v>
      </c>
    </row>
    <row r="384" spans="1:65" s="12" customFormat="1" ht="25.9" customHeight="1">
      <c r="B384" s="136"/>
      <c r="D384" s="137" t="s">
        <v>77</v>
      </c>
      <c r="E384" s="138" t="s">
        <v>467</v>
      </c>
      <c r="F384" s="138" t="s">
        <v>468</v>
      </c>
      <c r="I384" s="139"/>
      <c r="J384" s="140">
        <f>BK384</f>
        <v>0</v>
      </c>
      <c r="L384" s="136"/>
      <c r="M384" s="141"/>
      <c r="N384" s="142"/>
      <c r="O384" s="142"/>
      <c r="P384" s="143">
        <f>SUM(P385:P390)</f>
        <v>0</v>
      </c>
      <c r="Q384" s="142"/>
      <c r="R384" s="143">
        <f>SUM(R385:R390)</f>
        <v>0</v>
      </c>
      <c r="S384" s="142"/>
      <c r="T384" s="144">
        <f>SUM(T385:T390)</f>
        <v>0</v>
      </c>
      <c r="AR384" s="137" t="s">
        <v>98</v>
      </c>
      <c r="AT384" s="145" t="s">
        <v>77</v>
      </c>
      <c r="AU384" s="145" t="s">
        <v>78</v>
      </c>
      <c r="AY384" s="137" t="s">
        <v>140</v>
      </c>
      <c r="BK384" s="146">
        <f>SUM(BK385:BK390)</f>
        <v>0</v>
      </c>
    </row>
    <row r="385" spans="1:65" s="2" customFormat="1" ht="16.5" customHeight="1">
      <c r="A385" s="33"/>
      <c r="B385" s="149"/>
      <c r="C385" s="150" t="s">
        <v>469</v>
      </c>
      <c r="D385" s="150" t="s">
        <v>142</v>
      </c>
      <c r="E385" s="151" t="s">
        <v>470</v>
      </c>
      <c r="F385" s="152" t="s">
        <v>471</v>
      </c>
      <c r="G385" s="153" t="s">
        <v>472</v>
      </c>
      <c r="H385" s="154">
        <v>1</v>
      </c>
      <c r="I385" s="155"/>
      <c r="J385" s="156">
        <f t="shared" ref="J385:J390" si="0">ROUND(I385*H385,2)</f>
        <v>0</v>
      </c>
      <c r="K385" s="152"/>
      <c r="L385" s="34"/>
      <c r="M385" s="157" t="s">
        <v>1</v>
      </c>
      <c r="N385" s="158" t="s">
        <v>43</v>
      </c>
      <c r="O385" s="59"/>
      <c r="P385" s="159">
        <f t="shared" ref="P385:P390" si="1">O385*H385</f>
        <v>0</v>
      </c>
      <c r="Q385" s="159">
        <v>0</v>
      </c>
      <c r="R385" s="159">
        <f t="shared" ref="R385:R390" si="2">Q385*H385</f>
        <v>0</v>
      </c>
      <c r="S385" s="159">
        <v>0</v>
      </c>
      <c r="T385" s="160">
        <f t="shared" ref="T385:T390" si="3"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61" t="s">
        <v>473</v>
      </c>
      <c r="AT385" s="161" t="s">
        <v>142</v>
      </c>
      <c r="AU385" s="161" t="s">
        <v>85</v>
      </c>
      <c r="AY385" s="18" t="s">
        <v>140</v>
      </c>
      <c r="BE385" s="162">
        <f t="shared" ref="BE385:BE390" si="4">IF(N385="základní",J385,0)</f>
        <v>0</v>
      </c>
      <c r="BF385" s="162">
        <f t="shared" ref="BF385:BF390" si="5">IF(N385="snížená",J385,0)</f>
        <v>0</v>
      </c>
      <c r="BG385" s="162">
        <f t="shared" ref="BG385:BG390" si="6">IF(N385="zákl. přenesená",J385,0)</f>
        <v>0</v>
      </c>
      <c r="BH385" s="162">
        <f t="shared" ref="BH385:BH390" si="7">IF(N385="sníž. přenesená",J385,0)</f>
        <v>0</v>
      </c>
      <c r="BI385" s="162">
        <f t="shared" ref="BI385:BI390" si="8">IF(N385="nulová",J385,0)</f>
        <v>0</v>
      </c>
      <c r="BJ385" s="18" t="s">
        <v>85</v>
      </c>
      <c r="BK385" s="162">
        <f t="shared" ref="BK385:BK390" si="9">ROUND(I385*H385,2)</f>
        <v>0</v>
      </c>
      <c r="BL385" s="18" t="s">
        <v>473</v>
      </c>
      <c r="BM385" s="161" t="s">
        <v>474</v>
      </c>
    </row>
    <row r="386" spans="1:65" s="2" customFormat="1" ht="24.2" customHeight="1">
      <c r="A386" s="33"/>
      <c r="B386" s="149"/>
      <c r="C386" s="150" t="s">
        <v>475</v>
      </c>
      <c r="D386" s="150" t="s">
        <v>142</v>
      </c>
      <c r="E386" s="151" t="s">
        <v>476</v>
      </c>
      <c r="F386" s="152" t="s">
        <v>477</v>
      </c>
      <c r="G386" s="153" t="s">
        <v>478</v>
      </c>
      <c r="H386" s="154">
        <v>1</v>
      </c>
      <c r="I386" s="155"/>
      <c r="J386" s="156">
        <f t="shared" si="0"/>
        <v>0</v>
      </c>
      <c r="K386" s="152" t="s">
        <v>1</v>
      </c>
      <c r="L386" s="34"/>
      <c r="M386" s="157" t="s">
        <v>1</v>
      </c>
      <c r="N386" s="158" t="s">
        <v>43</v>
      </c>
      <c r="O386" s="59"/>
      <c r="P386" s="159">
        <f t="shared" si="1"/>
        <v>0</v>
      </c>
      <c r="Q386" s="159">
        <v>0</v>
      </c>
      <c r="R386" s="159">
        <f t="shared" si="2"/>
        <v>0</v>
      </c>
      <c r="S386" s="159">
        <v>0</v>
      </c>
      <c r="T386" s="160">
        <f t="shared" si="3"/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61" t="s">
        <v>473</v>
      </c>
      <c r="AT386" s="161" t="s">
        <v>142</v>
      </c>
      <c r="AU386" s="161" t="s">
        <v>85</v>
      </c>
      <c r="AY386" s="18" t="s">
        <v>140</v>
      </c>
      <c r="BE386" s="162">
        <f t="shared" si="4"/>
        <v>0</v>
      </c>
      <c r="BF386" s="162">
        <f t="shared" si="5"/>
        <v>0</v>
      </c>
      <c r="BG386" s="162">
        <f t="shared" si="6"/>
        <v>0</v>
      </c>
      <c r="BH386" s="162">
        <f t="shared" si="7"/>
        <v>0</v>
      </c>
      <c r="BI386" s="162">
        <f t="shared" si="8"/>
        <v>0</v>
      </c>
      <c r="BJ386" s="18" t="s">
        <v>85</v>
      </c>
      <c r="BK386" s="162">
        <f t="shared" si="9"/>
        <v>0</v>
      </c>
      <c r="BL386" s="18" t="s">
        <v>473</v>
      </c>
      <c r="BM386" s="161" t="s">
        <v>479</v>
      </c>
    </row>
    <row r="387" spans="1:65" s="2" customFormat="1" ht="37.9" customHeight="1">
      <c r="A387" s="33"/>
      <c r="B387" s="149"/>
      <c r="C387" s="150" t="s">
        <v>480</v>
      </c>
      <c r="D387" s="150" t="s">
        <v>142</v>
      </c>
      <c r="E387" s="151" t="s">
        <v>481</v>
      </c>
      <c r="F387" s="152" t="s">
        <v>482</v>
      </c>
      <c r="G387" s="153" t="s">
        <v>478</v>
      </c>
      <c r="H387" s="154">
        <v>1</v>
      </c>
      <c r="I387" s="155"/>
      <c r="J387" s="156">
        <f t="shared" si="0"/>
        <v>0</v>
      </c>
      <c r="K387" s="152" t="s">
        <v>1</v>
      </c>
      <c r="L387" s="34"/>
      <c r="M387" s="157" t="s">
        <v>1</v>
      </c>
      <c r="N387" s="158" t="s">
        <v>43</v>
      </c>
      <c r="O387" s="59"/>
      <c r="P387" s="159">
        <f t="shared" si="1"/>
        <v>0</v>
      </c>
      <c r="Q387" s="159">
        <v>0</v>
      </c>
      <c r="R387" s="159">
        <f t="shared" si="2"/>
        <v>0</v>
      </c>
      <c r="S387" s="159">
        <v>0</v>
      </c>
      <c r="T387" s="160">
        <f t="shared" si="3"/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61" t="s">
        <v>473</v>
      </c>
      <c r="AT387" s="161" t="s">
        <v>142</v>
      </c>
      <c r="AU387" s="161" t="s">
        <v>85</v>
      </c>
      <c r="AY387" s="18" t="s">
        <v>140</v>
      </c>
      <c r="BE387" s="162">
        <f t="shared" si="4"/>
        <v>0</v>
      </c>
      <c r="BF387" s="162">
        <f t="shared" si="5"/>
        <v>0</v>
      </c>
      <c r="BG387" s="162">
        <f t="shared" si="6"/>
        <v>0</v>
      </c>
      <c r="BH387" s="162">
        <f t="shared" si="7"/>
        <v>0</v>
      </c>
      <c r="BI387" s="162">
        <f t="shared" si="8"/>
        <v>0</v>
      </c>
      <c r="BJ387" s="18" t="s">
        <v>85</v>
      </c>
      <c r="BK387" s="162">
        <f t="shared" si="9"/>
        <v>0</v>
      </c>
      <c r="BL387" s="18" t="s">
        <v>473</v>
      </c>
      <c r="BM387" s="161" t="s">
        <v>483</v>
      </c>
    </row>
    <row r="388" spans="1:65" s="2" customFormat="1" ht="16.5" customHeight="1">
      <c r="A388" s="33"/>
      <c r="B388" s="149"/>
      <c r="C388" s="150" t="s">
        <v>484</v>
      </c>
      <c r="D388" s="150" t="s">
        <v>142</v>
      </c>
      <c r="E388" s="151" t="s">
        <v>485</v>
      </c>
      <c r="F388" s="152" t="s">
        <v>486</v>
      </c>
      <c r="G388" s="153" t="s">
        <v>487</v>
      </c>
      <c r="H388" s="154">
        <v>1</v>
      </c>
      <c r="I388" s="155"/>
      <c r="J388" s="156">
        <f t="shared" si="0"/>
        <v>0</v>
      </c>
      <c r="K388" s="152"/>
      <c r="L388" s="34"/>
      <c r="M388" s="157" t="s">
        <v>1</v>
      </c>
      <c r="N388" s="158" t="s">
        <v>43</v>
      </c>
      <c r="O388" s="59"/>
      <c r="P388" s="159">
        <f t="shared" si="1"/>
        <v>0</v>
      </c>
      <c r="Q388" s="159">
        <v>0</v>
      </c>
      <c r="R388" s="159">
        <f t="shared" si="2"/>
        <v>0</v>
      </c>
      <c r="S388" s="159">
        <v>0</v>
      </c>
      <c r="T388" s="160">
        <f t="shared" si="3"/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61" t="s">
        <v>473</v>
      </c>
      <c r="AT388" s="161" t="s">
        <v>142</v>
      </c>
      <c r="AU388" s="161" t="s">
        <v>85</v>
      </c>
      <c r="AY388" s="18" t="s">
        <v>140</v>
      </c>
      <c r="BE388" s="162">
        <f t="shared" si="4"/>
        <v>0</v>
      </c>
      <c r="BF388" s="162">
        <f t="shared" si="5"/>
        <v>0</v>
      </c>
      <c r="BG388" s="162">
        <f t="shared" si="6"/>
        <v>0</v>
      </c>
      <c r="BH388" s="162">
        <f t="shared" si="7"/>
        <v>0</v>
      </c>
      <c r="BI388" s="162">
        <f t="shared" si="8"/>
        <v>0</v>
      </c>
      <c r="BJ388" s="18" t="s">
        <v>85</v>
      </c>
      <c r="BK388" s="162">
        <f t="shared" si="9"/>
        <v>0</v>
      </c>
      <c r="BL388" s="18" t="s">
        <v>473</v>
      </c>
      <c r="BM388" s="161" t="s">
        <v>488</v>
      </c>
    </row>
    <row r="389" spans="1:65" s="2" customFormat="1" ht="16.5" customHeight="1">
      <c r="A389" s="33"/>
      <c r="B389" s="149"/>
      <c r="C389" s="150" t="s">
        <v>489</v>
      </c>
      <c r="D389" s="150" t="s">
        <v>142</v>
      </c>
      <c r="E389" s="151" t="s">
        <v>490</v>
      </c>
      <c r="F389" s="152" t="s">
        <v>491</v>
      </c>
      <c r="G389" s="153" t="s">
        <v>492</v>
      </c>
      <c r="H389" s="154">
        <v>1</v>
      </c>
      <c r="I389" s="155"/>
      <c r="J389" s="156">
        <f t="shared" si="0"/>
        <v>0</v>
      </c>
      <c r="K389" s="152" t="s">
        <v>1</v>
      </c>
      <c r="L389" s="34"/>
      <c r="M389" s="157" t="s">
        <v>1</v>
      </c>
      <c r="N389" s="158" t="s">
        <v>43</v>
      </c>
      <c r="O389" s="59"/>
      <c r="P389" s="159">
        <f t="shared" si="1"/>
        <v>0</v>
      </c>
      <c r="Q389" s="159">
        <v>0</v>
      </c>
      <c r="R389" s="159">
        <f t="shared" si="2"/>
        <v>0</v>
      </c>
      <c r="S389" s="159">
        <v>0</v>
      </c>
      <c r="T389" s="160">
        <f t="shared" si="3"/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61" t="s">
        <v>473</v>
      </c>
      <c r="AT389" s="161" t="s">
        <v>142</v>
      </c>
      <c r="AU389" s="161" t="s">
        <v>85</v>
      </c>
      <c r="AY389" s="18" t="s">
        <v>140</v>
      </c>
      <c r="BE389" s="162">
        <f t="shared" si="4"/>
        <v>0</v>
      </c>
      <c r="BF389" s="162">
        <f t="shared" si="5"/>
        <v>0</v>
      </c>
      <c r="BG389" s="162">
        <f t="shared" si="6"/>
        <v>0</v>
      </c>
      <c r="BH389" s="162">
        <f t="shared" si="7"/>
        <v>0</v>
      </c>
      <c r="BI389" s="162">
        <f t="shared" si="8"/>
        <v>0</v>
      </c>
      <c r="BJ389" s="18" t="s">
        <v>85</v>
      </c>
      <c r="BK389" s="162">
        <f t="shared" si="9"/>
        <v>0</v>
      </c>
      <c r="BL389" s="18" t="s">
        <v>473</v>
      </c>
      <c r="BM389" s="161" t="s">
        <v>493</v>
      </c>
    </row>
    <row r="390" spans="1:65" s="2" customFormat="1" ht="16.5" customHeight="1">
      <c r="A390" s="33"/>
      <c r="B390" s="149"/>
      <c r="C390" s="150" t="s">
        <v>494</v>
      </c>
      <c r="D390" s="150" t="s">
        <v>142</v>
      </c>
      <c r="E390" s="151" t="s">
        <v>495</v>
      </c>
      <c r="F390" s="152" t="s">
        <v>496</v>
      </c>
      <c r="G390" s="153" t="s">
        <v>478</v>
      </c>
      <c r="H390" s="154">
        <v>1</v>
      </c>
      <c r="I390" s="155"/>
      <c r="J390" s="156">
        <f t="shared" si="0"/>
        <v>0</v>
      </c>
      <c r="K390" s="152" t="s">
        <v>1</v>
      </c>
      <c r="L390" s="34"/>
      <c r="M390" s="206" t="s">
        <v>1</v>
      </c>
      <c r="N390" s="207" t="s">
        <v>43</v>
      </c>
      <c r="O390" s="208"/>
      <c r="P390" s="209">
        <f t="shared" si="1"/>
        <v>0</v>
      </c>
      <c r="Q390" s="209">
        <v>0</v>
      </c>
      <c r="R390" s="209">
        <f t="shared" si="2"/>
        <v>0</v>
      </c>
      <c r="S390" s="209">
        <v>0</v>
      </c>
      <c r="T390" s="210">
        <f t="shared" si="3"/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61" t="s">
        <v>473</v>
      </c>
      <c r="AT390" s="161" t="s">
        <v>142</v>
      </c>
      <c r="AU390" s="161" t="s">
        <v>85</v>
      </c>
      <c r="AY390" s="18" t="s">
        <v>140</v>
      </c>
      <c r="BE390" s="162">
        <f t="shared" si="4"/>
        <v>0</v>
      </c>
      <c r="BF390" s="162">
        <f t="shared" si="5"/>
        <v>0</v>
      </c>
      <c r="BG390" s="162">
        <f t="shared" si="6"/>
        <v>0</v>
      </c>
      <c r="BH390" s="162">
        <f t="shared" si="7"/>
        <v>0</v>
      </c>
      <c r="BI390" s="162">
        <f t="shared" si="8"/>
        <v>0</v>
      </c>
      <c r="BJ390" s="18" t="s">
        <v>85</v>
      </c>
      <c r="BK390" s="162">
        <f t="shared" si="9"/>
        <v>0</v>
      </c>
      <c r="BL390" s="18" t="s">
        <v>473</v>
      </c>
      <c r="BM390" s="161" t="s">
        <v>497</v>
      </c>
    </row>
    <row r="391" spans="1:65" s="2" customFormat="1" ht="6.95" customHeight="1">
      <c r="A391" s="33"/>
      <c r="B391" s="48"/>
      <c r="C391" s="49"/>
      <c r="D391" s="49"/>
      <c r="E391" s="49"/>
      <c r="F391" s="49"/>
      <c r="G391" s="49"/>
      <c r="H391" s="49"/>
      <c r="I391" s="49"/>
      <c r="J391" s="49"/>
      <c r="K391" s="49"/>
      <c r="L391" s="34"/>
      <c r="M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</row>
  </sheetData>
  <autoFilter ref="C130:K390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6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104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7" t="str">
        <f>'Rekapitulace stavby'!K6</f>
        <v>Atletický stadion  Město Albrechtice</v>
      </c>
      <c r="F7" s="258"/>
      <c r="G7" s="258"/>
      <c r="H7" s="258"/>
      <c r="L7" s="21"/>
    </row>
    <row r="8" spans="1:46" s="1" customFormat="1" ht="12" customHeight="1">
      <c r="B8" s="21"/>
      <c r="D8" s="28" t="s">
        <v>105</v>
      </c>
      <c r="L8" s="21"/>
    </row>
    <row r="9" spans="1:46" s="2" customFormat="1" ht="16.5" customHeight="1">
      <c r="A9" s="33"/>
      <c r="B9" s="34"/>
      <c r="C9" s="33"/>
      <c r="D9" s="33"/>
      <c r="E9" s="257" t="s">
        <v>106</v>
      </c>
      <c r="F9" s="259"/>
      <c r="G9" s="259"/>
      <c r="H9" s="25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107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14" t="s">
        <v>498</v>
      </c>
      <c r="F11" s="259"/>
      <c r="G11" s="259"/>
      <c r="H11" s="25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11. 11. 2025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27</v>
      </c>
      <c r="F17" s="33"/>
      <c r="G17" s="33"/>
      <c r="H17" s="33"/>
      <c r="I17" s="28" t="s">
        <v>28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0" t="str">
        <f>'Rekapitulace stavby'!E14</f>
        <v>Vyplň údaj</v>
      </c>
      <c r="F20" s="240"/>
      <c r="G20" s="240"/>
      <c r="H20" s="240"/>
      <c r="I20" s="28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31</v>
      </c>
      <c r="E22" s="33"/>
      <c r="F22" s="33"/>
      <c r="G22" s="33"/>
      <c r="H22" s="33"/>
      <c r="I22" s="28" t="s">
        <v>25</v>
      </c>
      <c r="J22" s="26" t="s">
        <v>32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33</v>
      </c>
      <c r="F23" s="33"/>
      <c r="G23" s="33"/>
      <c r="H23" s="33"/>
      <c r="I23" s="28" t="s">
        <v>28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35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28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37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45" t="s">
        <v>1</v>
      </c>
      <c r="F29" s="245"/>
      <c r="G29" s="245"/>
      <c r="H29" s="245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38</v>
      </c>
      <c r="E32" s="33"/>
      <c r="F32" s="33"/>
      <c r="G32" s="33"/>
      <c r="H32" s="33"/>
      <c r="I32" s="33"/>
      <c r="J32" s="72">
        <f>ROUND(J127,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40</v>
      </c>
      <c r="G34" s="33"/>
      <c r="H34" s="33"/>
      <c r="I34" s="37" t="s">
        <v>39</v>
      </c>
      <c r="J34" s="37" t="s">
        <v>41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42</v>
      </c>
      <c r="E35" s="28" t="s">
        <v>43</v>
      </c>
      <c r="F35" s="105">
        <f>ROUND((SUM(BE127:BE221)),  2)</f>
        <v>0</v>
      </c>
      <c r="G35" s="33"/>
      <c r="H35" s="33"/>
      <c r="I35" s="106">
        <v>0.21</v>
      </c>
      <c r="J35" s="105">
        <f>ROUND(((SUM(BE127:BE221))*I35),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44</v>
      </c>
      <c r="F36" s="105">
        <f>ROUND((SUM(BF127:BF221)),  2)</f>
        <v>0</v>
      </c>
      <c r="G36" s="33"/>
      <c r="H36" s="33"/>
      <c r="I36" s="106">
        <v>0.12</v>
      </c>
      <c r="J36" s="105">
        <f>ROUND(((SUM(BF127:BF221))*I36),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105">
        <f>ROUND((SUM(BG127:BG221)),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46</v>
      </c>
      <c r="F38" s="105">
        <f>ROUND((SUM(BH127:BH221)),  2)</f>
        <v>0</v>
      </c>
      <c r="G38" s="33"/>
      <c r="H38" s="33"/>
      <c r="I38" s="106">
        <v>0.12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47</v>
      </c>
      <c r="F39" s="105">
        <f>ROUND((SUM(BI127:BI221)),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48</v>
      </c>
      <c r="E41" s="61"/>
      <c r="F41" s="61"/>
      <c r="G41" s="109" t="s">
        <v>49</v>
      </c>
      <c r="H41" s="110" t="s">
        <v>50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53</v>
      </c>
      <c r="E61" s="36"/>
      <c r="F61" s="113" t="s">
        <v>54</v>
      </c>
      <c r="G61" s="46" t="s">
        <v>53</v>
      </c>
      <c r="H61" s="36"/>
      <c r="I61" s="36"/>
      <c r="J61" s="114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53</v>
      </c>
      <c r="E76" s="36"/>
      <c r="F76" s="113" t="s">
        <v>54</v>
      </c>
      <c r="G76" s="46" t="s">
        <v>53</v>
      </c>
      <c r="H76" s="36"/>
      <c r="I76" s="36"/>
      <c r="J76" s="114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57" t="str">
        <f>E7</f>
        <v>Atletický stadion  Město Albrechtice</v>
      </c>
      <c r="F85" s="258"/>
      <c r="G85" s="258"/>
      <c r="H85" s="258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105</v>
      </c>
      <c r="L86" s="21"/>
    </row>
    <row r="87" spans="1:31" s="2" customFormat="1" ht="16.5" customHeight="1">
      <c r="A87" s="33"/>
      <c r="B87" s="34"/>
      <c r="C87" s="33"/>
      <c r="D87" s="33"/>
      <c r="E87" s="257" t="s">
        <v>106</v>
      </c>
      <c r="F87" s="259"/>
      <c r="G87" s="259"/>
      <c r="H87" s="25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107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14" t="str">
        <f>E11</f>
        <v>3 - SO 01-3  Sektor skok daleký , trojskok</v>
      </c>
      <c r="F89" s="259"/>
      <c r="G89" s="259"/>
      <c r="H89" s="25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Albrechtice</v>
      </c>
      <c r="G91" s="33"/>
      <c r="H91" s="33"/>
      <c r="I91" s="28" t="s">
        <v>22</v>
      </c>
      <c r="J91" s="56" t="str">
        <f>IF(J14="","",J14)</f>
        <v>11. 11. 2025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24</v>
      </c>
      <c r="D93" s="33"/>
      <c r="E93" s="33"/>
      <c r="F93" s="26" t="str">
        <f>E17</f>
        <v>Město Albrechtice,nám. ČSA 27/10</v>
      </c>
      <c r="G93" s="33"/>
      <c r="H93" s="33"/>
      <c r="I93" s="28" t="s">
        <v>31</v>
      </c>
      <c r="J93" s="31" t="str">
        <f>E23</f>
        <v>Pitter design , s.r.o.Pardubice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28" t="s">
        <v>35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110</v>
      </c>
      <c r="D96" s="107"/>
      <c r="E96" s="107"/>
      <c r="F96" s="107"/>
      <c r="G96" s="107"/>
      <c r="H96" s="107"/>
      <c r="I96" s="107"/>
      <c r="J96" s="116" t="s">
        <v>111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112</v>
      </c>
      <c r="D98" s="33"/>
      <c r="E98" s="33"/>
      <c r="F98" s="33"/>
      <c r="G98" s="33"/>
      <c r="H98" s="33"/>
      <c r="I98" s="33"/>
      <c r="J98" s="72">
        <f>J127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113</v>
      </c>
    </row>
    <row r="99" spans="1:47" s="9" customFormat="1" ht="24.95" customHeight="1">
      <c r="B99" s="118"/>
      <c r="D99" s="119" t="s">
        <v>114</v>
      </c>
      <c r="E99" s="120"/>
      <c r="F99" s="120"/>
      <c r="G99" s="120"/>
      <c r="H99" s="120"/>
      <c r="I99" s="120"/>
      <c r="J99" s="121">
        <f>J128</f>
        <v>0</v>
      </c>
      <c r="L99" s="118"/>
    </row>
    <row r="100" spans="1:47" s="10" customFormat="1" ht="19.899999999999999" customHeight="1">
      <c r="B100" s="122"/>
      <c r="D100" s="123" t="s">
        <v>115</v>
      </c>
      <c r="E100" s="124"/>
      <c r="F100" s="124"/>
      <c r="G100" s="124"/>
      <c r="H100" s="124"/>
      <c r="I100" s="124"/>
      <c r="J100" s="125">
        <f>J129</f>
        <v>0</v>
      </c>
      <c r="L100" s="122"/>
    </row>
    <row r="101" spans="1:47" s="10" customFormat="1" ht="19.899999999999999" customHeight="1">
      <c r="B101" s="122"/>
      <c r="D101" s="123" t="s">
        <v>116</v>
      </c>
      <c r="E101" s="124"/>
      <c r="F101" s="124"/>
      <c r="G101" s="124"/>
      <c r="H101" s="124"/>
      <c r="I101" s="124"/>
      <c r="J101" s="125">
        <f>J150</f>
        <v>0</v>
      </c>
      <c r="L101" s="122"/>
    </row>
    <row r="102" spans="1:47" s="10" customFormat="1" ht="19.899999999999999" customHeight="1">
      <c r="B102" s="122"/>
      <c r="D102" s="123" t="s">
        <v>118</v>
      </c>
      <c r="E102" s="124"/>
      <c r="F102" s="124"/>
      <c r="G102" s="124"/>
      <c r="H102" s="124"/>
      <c r="I102" s="124"/>
      <c r="J102" s="125">
        <f>J177</f>
        <v>0</v>
      </c>
      <c r="L102" s="122"/>
    </row>
    <row r="103" spans="1:47" s="10" customFormat="1" ht="19.899999999999999" customHeight="1">
      <c r="B103" s="122"/>
      <c r="D103" s="123" t="s">
        <v>499</v>
      </c>
      <c r="E103" s="124"/>
      <c r="F103" s="124"/>
      <c r="G103" s="124"/>
      <c r="H103" s="124"/>
      <c r="I103" s="124"/>
      <c r="J103" s="125">
        <f>J182</f>
        <v>0</v>
      </c>
      <c r="L103" s="122"/>
    </row>
    <row r="104" spans="1:47" s="10" customFormat="1" ht="19.899999999999999" customHeight="1">
      <c r="B104" s="122"/>
      <c r="D104" s="123" t="s">
        <v>120</v>
      </c>
      <c r="E104" s="124"/>
      <c r="F104" s="124"/>
      <c r="G104" s="124"/>
      <c r="H104" s="124"/>
      <c r="I104" s="124"/>
      <c r="J104" s="125">
        <f>J187</f>
        <v>0</v>
      </c>
      <c r="L104" s="122"/>
    </row>
    <row r="105" spans="1:47" s="10" customFormat="1" ht="19.899999999999999" customHeight="1">
      <c r="B105" s="122"/>
      <c r="D105" s="123" t="s">
        <v>121</v>
      </c>
      <c r="E105" s="124"/>
      <c r="F105" s="124"/>
      <c r="G105" s="124"/>
      <c r="H105" s="124"/>
      <c r="I105" s="124"/>
      <c r="J105" s="125">
        <f>J220</f>
        <v>0</v>
      </c>
      <c r="L105" s="122"/>
    </row>
    <row r="106" spans="1:47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47" s="2" customFormat="1" ht="6.95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4.95" customHeight="1">
      <c r="A112" s="33"/>
      <c r="B112" s="34"/>
      <c r="C112" s="22" t="s">
        <v>125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16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6.5" customHeight="1">
      <c r="A115" s="33"/>
      <c r="B115" s="34"/>
      <c r="C115" s="33"/>
      <c r="D115" s="33"/>
      <c r="E115" s="257" t="str">
        <f>E7</f>
        <v>Atletický stadion  Město Albrechtice</v>
      </c>
      <c r="F115" s="258"/>
      <c r="G115" s="258"/>
      <c r="H115" s="258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1" customFormat="1" ht="12" customHeight="1">
      <c r="B116" s="21"/>
      <c r="C116" s="28" t="s">
        <v>105</v>
      </c>
      <c r="L116" s="21"/>
    </row>
    <row r="117" spans="1:63" s="2" customFormat="1" ht="16.5" customHeight="1">
      <c r="A117" s="33"/>
      <c r="B117" s="34"/>
      <c r="C117" s="33"/>
      <c r="D117" s="33"/>
      <c r="E117" s="257" t="s">
        <v>106</v>
      </c>
      <c r="F117" s="259"/>
      <c r="G117" s="259"/>
      <c r="H117" s="259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107</v>
      </c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3"/>
      <c r="D119" s="33"/>
      <c r="E119" s="214" t="str">
        <f>E11</f>
        <v>3 - SO 01-3  Sektor skok daleký , trojskok</v>
      </c>
      <c r="F119" s="259"/>
      <c r="G119" s="259"/>
      <c r="H119" s="259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3"/>
      <c r="E121" s="33"/>
      <c r="F121" s="26" t="str">
        <f>F14</f>
        <v>Albrechtice</v>
      </c>
      <c r="G121" s="33"/>
      <c r="H121" s="33"/>
      <c r="I121" s="28" t="s">
        <v>22</v>
      </c>
      <c r="J121" s="56" t="str">
        <f>IF(J14="","",J14)</f>
        <v>11. 11. 2025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25.7" customHeight="1">
      <c r="A123" s="33"/>
      <c r="B123" s="34"/>
      <c r="C123" s="28" t="s">
        <v>24</v>
      </c>
      <c r="D123" s="33"/>
      <c r="E123" s="33"/>
      <c r="F123" s="26" t="str">
        <f>E17</f>
        <v>Město Albrechtice,nám. ČSA 27/10</v>
      </c>
      <c r="G123" s="33"/>
      <c r="H123" s="33"/>
      <c r="I123" s="28" t="s">
        <v>31</v>
      </c>
      <c r="J123" s="31" t="str">
        <f>E23</f>
        <v>Pitter design , s.r.o.Pardubice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29</v>
      </c>
      <c r="D124" s="33"/>
      <c r="E124" s="33"/>
      <c r="F124" s="26" t="str">
        <f>IF(E20="","",E20)</f>
        <v>Vyplň údaj</v>
      </c>
      <c r="G124" s="33"/>
      <c r="H124" s="33"/>
      <c r="I124" s="28" t="s">
        <v>35</v>
      </c>
      <c r="J124" s="31" t="str">
        <f>E26</f>
        <v xml:space="preserve"> 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26"/>
      <c r="B126" s="127"/>
      <c r="C126" s="128" t="s">
        <v>126</v>
      </c>
      <c r="D126" s="129" t="s">
        <v>63</v>
      </c>
      <c r="E126" s="129" t="s">
        <v>59</v>
      </c>
      <c r="F126" s="129" t="s">
        <v>60</v>
      </c>
      <c r="G126" s="129" t="s">
        <v>127</v>
      </c>
      <c r="H126" s="129" t="s">
        <v>128</v>
      </c>
      <c r="I126" s="129" t="s">
        <v>129</v>
      </c>
      <c r="J126" s="129" t="s">
        <v>111</v>
      </c>
      <c r="K126" s="130" t="s">
        <v>130</v>
      </c>
      <c r="L126" s="131"/>
      <c r="M126" s="63" t="s">
        <v>1</v>
      </c>
      <c r="N126" s="64" t="s">
        <v>42</v>
      </c>
      <c r="O126" s="64" t="s">
        <v>131</v>
      </c>
      <c r="P126" s="64" t="s">
        <v>132</v>
      </c>
      <c r="Q126" s="64" t="s">
        <v>133</v>
      </c>
      <c r="R126" s="64" t="s">
        <v>134</v>
      </c>
      <c r="S126" s="64" t="s">
        <v>135</v>
      </c>
      <c r="T126" s="65" t="s">
        <v>136</v>
      </c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</row>
    <row r="127" spans="1:63" s="2" customFormat="1" ht="22.9" customHeight="1">
      <c r="A127" s="33"/>
      <c r="B127" s="34"/>
      <c r="C127" s="70" t="s">
        <v>137</v>
      </c>
      <c r="D127" s="33"/>
      <c r="E127" s="33"/>
      <c r="F127" s="33"/>
      <c r="G127" s="33"/>
      <c r="H127" s="33"/>
      <c r="I127" s="33"/>
      <c r="J127" s="132">
        <f>BK127</f>
        <v>0</v>
      </c>
      <c r="K127" s="33"/>
      <c r="L127" s="34"/>
      <c r="M127" s="66"/>
      <c r="N127" s="57"/>
      <c r="O127" s="67"/>
      <c r="P127" s="133">
        <f>P128</f>
        <v>0</v>
      </c>
      <c r="Q127" s="67"/>
      <c r="R127" s="133">
        <f>R128</f>
        <v>46.376399320000004</v>
      </c>
      <c r="S127" s="67"/>
      <c r="T127" s="134">
        <f>T128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77</v>
      </c>
      <c r="AU127" s="18" t="s">
        <v>113</v>
      </c>
      <c r="BK127" s="135">
        <f>BK128</f>
        <v>0</v>
      </c>
    </row>
    <row r="128" spans="1:63" s="12" customFormat="1" ht="25.9" customHeight="1">
      <c r="B128" s="136"/>
      <c r="D128" s="137" t="s">
        <v>77</v>
      </c>
      <c r="E128" s="138" t="s">
        <v>138</v>
      </c>
      <c r="F128" s="138" t="s">
        <v>139</v>
      </c>
      <c r="I128" s="139"/>
      <c r="J128" s="140">
        <f>BK128</f>
        <v>0</v>
      </c>
      <c r="L128" s="136"/>
      <c r="M128" s="141"/>
      <c r="N128" s="142"/>
      <c r="O128" s="142"/>
      <c r="P128" s="143">
        <f>P129+P150+P177+P182+P187+P220</f>
        <v>0</v>
      </c>
      <c r="Q128" s="142"/>
      <c r="R128" s="143">
        <f>R129+R150+R177+R182+R187+R220</f>
        <v>46.376399320000004</v>
      </c>
      <c r="S128" s="142"/>
      <c r="T128" s="144">
        <f>T129+T150+T177+T182+T187+T220</f>
        <v>0</v>
      </c>
      <c r="AR128" s="137" t="s">
        <v>85</v>
      </c>
      <c r="AT128" s="145" t="s">
        <v>77</v>
      </c>
      <c r="AU128" s="145" t="s">
        <v>78</v>
      </c>
      <c r="AY128" s="137" t="s">
        <v>140</v>
      </c>
      <c r="BK128" s="146">
        <f>BK129+BK150+BK177+BK182+BK187+BK220</f>
        <v>0</v>
      </c>
    </row>
    <row r="129" spans="1:65" s="12" customFormat="1" ht="22.9" customHeight="1">
      <c r="B129" s="136"/>
      <c r="D129" s="137" t="s">
        <v>77</v>
      </c>
      <c r="E129" s="147" t="s">
        <v>85</v>
      </c>
      <c r="F129" s="147" t="s">
        <v>141</v>
      </c>
      <c r="I129" s="139"/>
      <c r="J129" s="148">
        <f>BK129</f>
        <v>0</v>
      </c>
      <c r="L129" s="136"/>
      <c r="M129" s="141"/>
      <c r="N129" s="142"/>
      <c r="O129" s="142"/>
      <c r="P129" s="143">
        <f>SUM(P130:P149)</f>
        <v>0</v>
      </c>
      <c r="Q129" s="142"/>
      <c r="R129" s="143">
        <f>SUM(R130:R149)</f>
        <v>0</v>
      </c>
      <c r="S129" s="142"/>
      <c r="T129" s="144">
        <f>SUM(T130:T149)</f>
        <v>0</v>
      </c>
      <c r="AR129" s="137" t="s">
        <v>85</v>
      </c>
      <c r="AT129" s="145" t="s">
        <v>77</v>
      </c>
      <c r="AU129" s="145" t="s">
        <v>85</v>
      </c>
      <c r="AY129" s="137" t="s">
        <v>140</v>
      </c>
      <c r="BK129" s="146">
        <f>SUM(BK130:BK149)</f>
        <v>0</v>
      </c>
    </row>
    <row r="130" spans="1:65" s="2" customFormat="1" ht="24.2" customHeight="1">
      <c r="A130" s="33"/>
      <c r="B130" s="149"/>
      <c r="C130" s="150" t="s">
        <v>85</v>
      </c>
      <c r="D130" s="150" t="s">
        <v>142</v>
      </c>
      <c r="E130" s="151" t="s">
        <v>500</v>
      </c>
      <c r="F130" s="152" t="s">
        <v>501</v>
      </c>
      <c r="G130" s="153" t="s">
        <v>166</v>
      </c>
      <c r="H130" s="154">
        <v>7.3079999999999998</v>
      </c>
      <c r="I130" s="155"/>
      <c r="J130" s="156">
        <f>ROUND(I130*H130,2)</f>
        <v>0</v>
      </c>
      <c r="K130" s="152" t="s">
        <v>146</v>
      </c>
      <c r="L130" s="34"/>
      <c r="M130" s="157" t="s">
        <v>1</v>
      </c>
      <c r="N130" s="158" t="s">
        <v>43</v>
      </c>
      <c r="O130" s="59"/>
      <c r="P130" s="159">
        <f>O130*H130</f>
        <v>0</v>
      </c>
      <c r="Q130" s="159">
        <v>0</v>
      </c>
      <c r="R130" s="159">
        <f>Q130*H130</f>
        <v>0</v>
      </c>
      <c r="S130" s="159">
        <v>0</v>
      </c>
      <c r="T130" s="16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1" t="s">
        <v>95</v>
      </c>
      <c r="AT130" s="161" t="s">
        <v>142</v>
      </c>
      <c r="AU130" s="161" t="s">
        <v>87</v>
      </c>
      <c r="AY130" s="18" t="s">
        <v>140</v>
      </c>
      <c r="BE130" s="162">
        <f>IF(N130="základní",J130,0)</f>
        <v>0</v>
      </c>
      <c r="BF130" s="162">
        <f>IF(N130="snížená",J130,0)</f>
        <v>0</v>
      </c>
      <c r="BG130" s="162">
        <f>IF(N130="zákl. přenesená",J130,0)</f>
        <v>0</v>
      </c>
      <c r="BH130" s="162">
        <f>IF(N130="sníž. přenesená",J130,0)</f>
        <v>0</v>
      </c>
      <c r="BI130" s="162">
        <f>IF(N130="nulová",J130,0)</f>
        <v>0</v>
      </c>
      <c r="BJ130" s="18" t="s">
        <v>85</v>
      </c>
      <c r="BK130" s="162">
        <f>ROUND(I130*H130,2)</f>
        <v>0</v>
      </c>
      <c r="BL130" s="18" t="s">
        <v>95</v>
      </c>
      <c r="BM130" s="161" t="s">
        <v>502</v>
      </c>
    </row>
    <row r="131" spans="1:65" s="13" customFormat="1" ht="11.25">
      <c r="B131" s="163"/>
      <c r="D131" s="164" t="s">
        <v>148</v>
      </c>
      <c r="E131" s="165" t="s">
        <v>1</v>
      </c>
      <c r="F131" s="166" t="s">
        <v>503</v>
      </c>
      <c r="H131" s="165" t="s">
        <v>1</v>
      </c>
      <c r="I131" s="167"/>
      <c r="L131" s="163"/>
      <c r="M131" s="168"/>
      <c r="N131" s="169"/>
      <c r="O131" s="169"/>
      <c r="P131" s="169"/>
      <c r="Q131" s="169"/>
      <c r="R131" s="169"/>
      <c r="S131" s="169"/>
      <c r="T131" s="170"/>
      <c r="AT131" s="165" t="s">
        <v>148</v>
      </c>
      <c r="AU131" s="165" t="s">
        <v>87</v>
      </c>
      <c r="AV131" s="13" t="s">
        <v>85</v>
      </c>
      <c r="AW131" s="13" t="s">
        <v>34</v>
      </c>
      <c r="AX131" s="13" t="s">
        <v>78</v>
      </c>
      <c r="AY131" s="165" t="s">
        <v>140</v>
      </c>
    </row>
    <row r="132" spans="1:65" s="14" customFormat="1" ht="11.25">
      <c r="B132" s="171"/>
      <c r="D132" s="164" t="s">
        <v>148</v>
      </c>
      <c r="E132" s="172" t="s">
        <v>1</v>
      </c>
      <c r="F132" s="173" t="s">
        <v>504</v>
      </c>
      <c r="H132" s="174">
        <v>7.3079999999999998</v>
      </c>
      <c r="I132" s="175"/>
      <c r="L132" s="171"/>
      <c r="M132" s="176"/>
      <c r="N132" s="177"/>
      <c r="O132" s="177"/>
      <c r="P132" s="177"/>
      <c r="Q132" s="177"/>
      <c r="R132" s="177"/>
      <c r="S132" s="177"/>
      <c r="T132" s="178"/>
      <c r="AT132" s="172" t="s">
        <v>148</v>
      </c>
      <c r="AU132" s="172" t="s">
        <v>87</v>
      </c>
      <c r="AV132" s="14" t="s">
        <v>87</v>
      </c>
      <c r="AW132" s="14" t="s">
        <v>34</v>
      </c>
      <c r="AX132" s="14" t="s">
        <v>78</v>
      </c>
      <c r="AY132" s="172" t="s">
        <v>140</v>
      </c>
    </row>
    <row r="133" spans="1:65" s="15" customFormat="1" ht="11.25">
      <c r="B133" s="179"/>
      <c r="D133" s="164" t="s">
        <v>148</v>
      </c>
      <c r="E133" s="180" t="s">
        <v>1</v>
      </c>
      <c r="F133" s="181" t="s">
        <v>159</v>
      </c>
      <c r="H133" s="182">
        <v>7.3079999999999998</v>
      </c>
      <c r="I133" s="183"/>
      <c r="L133" s="179"/>
      <c r="M133" s="184"/>
      <c r="N133" s="185"/>
      <c r="O133" s="185"/>
      <c r="P133" s="185"/>
      <c r="Q133" s="185"/>
      <c r="R133" s="185"/>
      <c r="S133" s="185"/>
      <c r="T133" s="186"/>
      <c r="AT133" s="180" t="s">
        <v>148</v>
      </c>
      <c r="AU133" s="180" t="s">
        <v>87</v>
      </c>
      <c r="AV133" s="15" t="s">
        <v>95</v>
      </c>
      <c r="AW133" s="15" t="s">
        <v>34</v>
      </c>
      <c r="AX133" s="15" t="s">
        <v>85</v>
      </c>
      <c r="AY133" s="180" t="s">
        <v>140</v>
      </c>
    </row>
    <row r="134" spans="1:65" s="2" customFormat="1" ht="37.9" customHeight="1">
      <c r="A134" s="33"/>
      <c r="B134" s="149"/>
      <c r="C134" s="150" t="s">
        <v>87</v>
      </c>
      <c r="D134" s="150" t="s">
        <v>142</v>
      </c>
      <c r="E134" s="151" t="s">
        <v>213</v>
      </c>
      <c r="F134" s="152" t="s">
        <v>214</v>
      </c>
      <c r="G134" s="153" t="s">
        <v>166</v>
      </c>
      <c r="H134" s="154">
        <v>7.3079999999999998</v>
      </c>
      <c r="I134" s="155"/>
      <c r="J134" s="156">
        <f>ROUND(I134*H134,2)</f>
        <v>0</v>
      </c>
      <c r="K134" s="152" t="s">
        <v>146</v>
      </c>
      <c r="L134" s="34"/>
      <c r="M134" s="157" t="s">
        <v>1</v>
      </c>
      <c r="N134" s="158" t="s">
        <v>43</v>
      </c>
      <c r="O134" s="59"/>
      <c r="P134" s="159">
        <f>O134*H134</f>
        <v>0</v>
      </c>
      <c r="Q134" s="159">
        <v>0</v>
      </c>
      <c r="R134" s="159">
        <f>Q134*H134</f>
        <v>0</v>
      </c>
      <c r="S134" s="159">
        <v>0</v>
      </c>
      <c r="T134" s="16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1" t="s">
        <v>95</v>
      </c>
      <c r="AT134" s="161" t="s">
        <v>142</v>
      </c>
      <c r="AU134" s="161" t="s">
        <v>87</v>
      </c>
      <c r="AY134" s="18" t="s">
        <v>140</v>
      </c>
      <c r="BE134" s="162">
        <f>IF(N134="základní",J134,0)</f>
        <v>0</v>
      </c>
      <c r="BF134" s="162">
        <f>IF(N134="snížená",J134,0)</f>
        <v>0</v>
      </c>
      <c r="BG134" s="162">
        <f>IF(N134="zákl. přenesená",J134,0)</f>
        <v>0</v>
      </c>
      <c r="BH134" s="162">
        <f>IF(N134="sníž. přenesená",J134,0)</f>
        <v>0</v>
      </c>
      <c r="BI134" s="162">
        <f>IF(N134="nulová",J134,0)</f>
        <v>0</v>
      </c>
      <c r="BJ134" s="18" t="s">
        <v>85</v>
      </c>
      <c r="BK134" s="162">
        <f>ROUND(I134*H134,2)</f>
        <v>0</v>
      </c>
      <c r="BL134" s="18" t="s">
        <v>95</v>
      </c>
      <c r="BM134" s="161" t="s">
        <v>505</v>
      </c>
    </row>
    <row r="135" spans="1:65" s="14" customFormat="1" ht="11.25">
      <c r="B135" s="171"/>
      <c r="D135" s="164" t="s">
        <v>148</v>
      </c>
      <c r="E135" s="172" t="s">
        <v>1</v>
      </c>
      <c r="F135" s="173" t="s">
        <v>506</v>
      </c>
      <c r="H135" s="174">
        <v>7.3079999999999998</v>
      </c>
      <c r="I135" s="175"/>
      <c r="L135" s="171"/>
      <c r="M135" s="176"/>
      <c r="N135" s="177"/>
      <c r="O135" s="177"/>
      <c r="P135" s="177"/>
      <c r="Q135" s="177"/>
      <c r="R135" s="177"/>
      <c r="S135" s="177"/>
      <c r="T135" s="178"/>
      <c r="AT135" s="172" t="s">
        <v>148</v>
      </c>
      <c r="AU135" s="172" t="s">
        <v>87</v>
      </c>
      <c r="AV135" s="14" t="s">
        <v>87</v>
      </c>
      <c r="AW135" s="14" t="s">
        <v>34</v>
      </c>
      <c r="AX135" s="14" t="s">
        <v>78</v>
      </c>
      <c r="AY135" s="172" t="s">
        <v>140</v>
      </c>
    </row>
    <row r="136" spans="1:65" s="15" customFormat="1" ht="11.25">
      <c r="B136" s="179"/>
      <c r="D136" s="164" t="s">
        <v>148</v>
      </c>
      <c r="E136" s="180" t="s">
        <v>1</v>
      </c>
      <c r="F136" s="181" t="s">
        <v>159</v>
      </c>
      <c r="H136" s="182">
        <v>7.3079999999999998</v>
      </c>
      <c r="I136" s="183"/>
      <c r="L136" s="179"/>
      <c r="M136" s="184"/>
      <c r="N136" s="185"/>
      <c r="O136" s="185"/>
      <c r="P136" s="185"/>
      <c r="Q136" s="185"/>
      <c r="R136" s="185"/>
      <c r="S136" s="185"/>
      <c r="T136" s="186"/>
      <c r="AT136" s="180" t="s">
        <v>148</v>
      </c>
      <c r="AU136" s="180" t="s">
        <v>87</v>
      </c>
      <c r="AV136" s="15" t="s">
        <v>95</v>
      </c>
      <c r="AW136" s="15" t="s">
        <v>34</v>
      </c>
      <c r="AX136" s="15" t="s">
        <v>85</v>
      </c>
      <c r="AY136" s="180" t="s">
        <v>140</v>
      </c>
    </row>
    <row r="137" spans="1:65" s="2" customFormat="1" ht="24.2" customHeight="1">
      <c r="A137" s="33"/>
      <c r="B137" s="149"/>
      <c r="C137" s="150" t="s">
        <v>92</v>
      </c>
      <c r="D137" s="150" t="s">
        <v>142</v>
      </c>
      <c r="E137" s="151" t="s">
        <v>218</v>
      </c>
      <c r="F137" s="152" t="s">
        <v>219</v>
      </c>
      <c r="G137" s="153" t="s">
        <v>166</v>
      </c>
      <c r="H137" s="154">
        <v>7.3079999999999998</v>
      </c>
      <c r="I137" s="155"/>
      <c r="J137" s="156">
        <f>ROUND(I137*H137,2)</f>
        <v>0</v>
      </c>
      <c r="K137" s="152" t="s">
        <v>146</v>
      </c>
      <c r="L137" s="34"/>
      <c r="M137" s="157" t="s">
        <v>1</v>
      </c>
      <c r="N137" s="158" t="s">
        <v>43</v>
      </c>
      <c r="O137" s="59"/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1" t="s">
        <v>95</v>
      </c>
      <c r="AT137" s="161" t="s">
        <v>142</v>
      </c>
      <c r="AU137" s="161" t="s">
        <v>87</v>
      </c>
      <c r="AY137" s="18" t="s">
        <v>140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18" t="s">
        <v>85</v>
      </c>
      <c r="BK137" s="162">
        <f>ROUND(I137*H137,2)</f>
        <v>0</v>
      </c>
      <c r="BL137" s="18" t="s">
        <v>95</v>
      </c>
      <c r="BM137" s="161" t="s">
        <v>507</v>
      </c>
    </row>
    <row r="138" spans="1:65" s="14" customFormat="1" ht="11.25">
      <c r="B138" s="171"/>
      <c r="D138" s="164" t="s">
        <v>148</v>
      </c>
      <c r="E138" s="172" t="s">
        <v>1</v>
      </c>
      <c r="F138" s="173" t="s">
        <v>506</v>
      </c>
      <c r="H138" s="174">
        <v>7.3079999999999998</v>
      </c>
      <c r="I138" s="175"/>
      <c r="L138" s="171"/>
      <c r="M138" s="176"/>
      <c r="N138" s="177"/>
      <c r="O138" s="177"/>
      <c r="P138" s="177"/>
      <c r="Q138" s="177"/>
      <c r="R138" s="177"/>
      <c r="S138" s="177"/>
      <c r="T138" s="178"/>
      <c r="AT138" s="172" t="s">
        <v>148</v>
      </c>
      <c r="AU138" s="172" t="s">
        <v>87</v>
      </c>
      <c r="AV138" s="14" t="s">
        <v>87</v>
      </c>
      <c r="AW138" s="14" t="s">
        <v>34</v>
      </c>
      <c r="AX138" s="14" t="s">
        <v>85</v>
      </c>
      <c r="AY138" s="172" t="s">
        <v>140</v>
      </c>
    </row>
    <row r="139" spans="1:65" s="2" customFormat="1" ht="24.2" customHeight="1">
      <c r="A139" s="33"/>
      <c r="B139" s="149"/>
      <c r="C139" s="150" t="s">
        <v>95</v>
      </c>
      <c r="D139" s="150" t="s">
        <v>142</v>
      </c>
      <c r="E139" s="151" t="s">
        <v>225</v>
      </c>
      <c r="F139" s="152" t="s">
        <v>226</v>
      </c>
      <c r="G139" s="153" t="s">
        <v>145</v>
      </c>
      <c r="H139" s="154">
        <v>73.08</v>
      </c>
      <c r="I139" s="155"/>
      <c r="J139" s="156">
        <f>ROUND(I139*H139,2)</f>
        <v>0</v>
      </c>
      <c r="K139" s="152" t="s">
        <v>146</v>
      </c>
      <c r="L139" s="34"/>
      <c r="M139" s="157" t="s">
        <v>1</v>
      </c>
      <c r="N139" s="158" t="s">
        <v>43</v>
      </c>
      <c r="O139" s="59"/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1" t="s">
        <v>95</v>
      </c>
      <c r="AT139" s="161" t="s">
        <v>142</v>
      </c>
      <c r="AU139" s="161" t="s">
        <v>87</v>
      </c>
      <c r="AY139" s="18" t="s">
        <v>140</v>
      </c>
      <c r="BE139" s="162">
        <f>IF(N139="základní",J139,0)</f>
        <v>0</v>
      </c>
      <c r="BF139" s="162">
        <f>IF(N139="snížená",J139,0)</f>
        <v>0</v>
      </c>
      <c r="BG139" s="162">
        <f>IF(N139="zákl. přenesená",J139,0)</f>
        <v>0</v>
      </c>
      <c r="BH139" s="162">
        <f>IF(N139="sníž. přenesená",J139,0)</f>
        <v>0</v>
      </c>
      <c r="BI139" s="162">
        <f>IF(N139="nulová",J139,0)</f>
        <v>0</v>
      </c>
      <c r="BJ139" s="18" t="s">
        <v>85</v>
      </c>
      <c r="BK139" s="162">
        <f>ROUND(I139*H139,2)</f>
        <v>0</v>
      </c>
      <c r="BL139" s="18" t="s">
        <v>95</v>
      </c>
      <c r="BM139" s="161" t="s">
        <v>508</v>
      </c>
    </row>
    <row r="140" spans="1:65" s="13" customFormat="1" ht="11.25">
      <c r="B140" s="163"/>
      <c r="D140" s="164" t="s">
        <v>148</v>
      </c>
      <c r="E140" s="165" t="s">
        <v>1</v>
      </c>
      <c r="F140" s="166" t="s">
        <v>509</v>
      </c>
      <c r="H140" s="165" t="s">
        <v>1</v>
      </c>
      <c r="I140" s="167"/>
      <c r="L140" s="163"/>
      <c r="M140" s="168"/>
      <c r="N140" s="169"/>
      <c r="O140" s="169"/>
      <c r="P140" s="169"/>
      <c r="Q140" s="169"/>
      <c r="R140" s="169"/>
      <c r="S140" s="169"/>
      <c r="T140" s="170"/>
      <c r="AT140" s="165" t="s">
        <v>148</v>
      </c>
      <c r="AU140" s="165" t="s">
        <v>87</v>
      </c>
      <c r="AV140" s="13" t="s">
        <v>85</v>
      </c>
      <c r="AW140" s="13" t="s">
        <v>34</v>
      </c>
      <c r="AX140" s="13" t="s">
        <v>78</v>
      </c>
      <c r="AY140" s="165" t="s">
        <v>140</v>
      </c>
    </row>
    <row r="141" spans="1:65" s="14" customFormat="1" ht="11.25">
      <c r="B141" s="171"/>
      <c r="D141" s="164" t="s">
        <v>148</v>
      </c>
      <c r="E141" s="172" t="s">
        <v>1</v>
      </c>
      <c r="F141" s="173" t="s">
        <v>510</v>
      </c>
      <c r="H141" s="174">
        <v>73.08</v>
      </c>
      <c r="I141" s="175"/>
      <c r="L141" s="171"/>
      <c r="M141" s="176"/>
      <c r="N141" s="177"/>
      <c r="O141" s="177"/>
      <c r="P141" s="177"/>
      <c r="Q141" s="177"/>
      <c r="R141" s="177"/>
      <c r="S141" s="177"/>
      <c r="T141" s="178"/>
      <c r="AT141" s="172" t="s">
        <v>148</v>
      </c>
      <c r="AU141" s="172" t="s">
        <v>87</v>
      </c>
      <c r="AV141" s="14" t="s">
        <v>87</v>
      </c>
      <c r="AW141" s="14" t="s">
        <v>34</v>
      </c>
      <c r="AX141" s="14" t="s">
        <v>78</v>
      </c>
      <c r="AY141" s="172" t="s">
        <v>140</v>
      </c>
    </row>
    <row r="142" spans="1:65" s="15" customFormat="1" ht="11.25">
      <c r="B142" s="179"/>
      <c r="D142" s="164" t="s">
        <v>148</v>
      </c>
      <c r="E142" s="180" t="s">
        <v>1</v>
      </c>
      <c r="F142" s="181" t="s">
        <v>159</v>
      </c>
      <c r="H142" s="182">
        <v>73.08</v>
      </c>
      <c r="I142" s="183"/>
      <c r="L142" s="179"/>
      <c r="M142" s="184"/>
      <c r="N142" s="185"/>
      <c r="O142" s="185"/>
      <c r="P142" s="185"/>
      <c r="Q142" s="185"/>
      <c r="R142" s="185"/>
      <c r="S142" s="185"/>
      <c r="T142" s="186"/>
      <c r="AT142" s="180" t="s">
        <v>148</v>
      </c>
      <c r="AU142" s="180" t="s">
        <v>87</v>
      </c>
      <c r="AV142" s="15" t="s">
        <v>95</v>
      </c>
      <c r="AW142" s="15" t="s">
        <v>34</v>
      </c>
      <c r="AX142" s="15" t="s">
        <v>85</v>
      </c>
      <c r="AY142" s="180" t="s">
        <v>140</v>
      </c>
    </row>
    <row r="143" spans="1:65" s="2" customFormat="1" ht="33" customHeight="1">
      <c r="A143" s="33"/>
      <c r="B143" s="149"/>
      <c r="C143" s="150" t="s">
        <v>98</v>
      </c>
      <c r="D143" s="150" t="s">
        <v>142</v>
      </c>
      <c r="E143" s="151" t="s">
        <v>231</v>
      </c>
      <c r="F143" s="152" t="s">
        <v>232</v>
      </c>
      <c r="G143" s="153" t="s">
        <v>233</v>
      </c>
      <c r="H143" s="154">
        <v>14.616</v>
      </c>
      <c r="I143" s="155"/>
      <c r="J143" s="156">
        <f>ROUND(I143*H143,2)</f>
        <v>0</v>
      </c>
      <c r="K143" s="152" t="s">
        <v>146</v>
      </c>
      <c r="L143" s="34"/>
      <c r="M143" s="157" t="s">
        <v>1</v>
      </c>
      <c r="N143" s="158" t="s">
        <v>43</v>
      </c>
      <c r="O143" s="59"/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1" t="s">
        <v>95</v>
      </c>
      <c r="AT143" s="161" t="s">
        <v>142</v>
      </c>
      <c r="AU143" s="161" t="s">
        <v>87</v>
      </c>
      <c r="AY143" s="18" t="s">
        <v>140</v>
      </c>
      <c r="BE143" s="162">
        <f>IF(N143="základní",J143,0)</f>
        <v>0</v>
      </c>
      <c r="BF143" s="162">
        <f>IF(N143="snížená",J143,0)</f>
        <v>0</v>
      </c>
      <c r="BG143" s="162">
        <f>IF(N143="zákl. přenesená",J143,0)</f>
        <v>0</v>
      </c>
      <c r="BH143" s="162">
        <f>IF(N143="sníž. přenesená",J143,0)</f>
        <v>0</v>
      </c>
      <c r="BI143" s="162">
        <f>IF(N143="nulová",J143,0)</f>
        <v>0</v>
      </c>
      <c r="BJ143" s="18" t="s">
        <v>85</v>
      </c>
      <c r="BK143" s="162">
        <f>ROUND(I143*H143,2)</f>
        <v>0</v>
      </c>
      <c r="BL143" s="18" t="s">
        <v>95</v>
      </c>
      <c r="BM143" s="161" t="s">
        <v>511</v>
      </c>
    </row>
    <row r="144" spans="1:65" s="13" customFormat="1" ht="11.25">
      <c r="B144" s="163"/>
      <c r="D144" s="164" t="s">
        <v>148</v>
      </c>
      <c r="E144" s="165" t="s">
        <v>1</v>
      </c>
      <c r="F144" s="166" t="s">
        <v>221</v>
      </c>
      <c r="H144" s="165" t="s">
        <v>1</v>
      </c>
      <c r="I144" s="167"/>
      <c r="L144" s="163"/>
      <c r="M144" s="168"/>
      <c r="N144" s="169"/>
      <c r="O144" s="169"/>
      <c r="P144" s="169"/>
      <c r="Q144" s="169"/>
      <c r="R144" s="169"/>
      <c r="S144" s="169"/>
      <c r="T144" s="170"/>
      <c r="AT144" s="165" t="s">
        <v>148</v>
      </c>
      <c r="AU144" s="165" t="s">
        <v>87</v>
      </c>
      <c r="AV144" s="13" t="s">
        <v>85</v>
      </c>
      <c r="AW144" s="13" t="s">
        <v>34</v>
      </c>
      <c r="AX144" s="13" t="s">
        <v>78</v>
      </c>
      <c r="AY144" s="165" t="s">
        <v>140</v>
      </c>
    </row>
    <row r="145" spans="1:65" s="14" customFormat="1" ht="11.25">
      <c r="B145" s="171"/>
      <c r="D145" s="164" t="s">
        <v>148</v>
      </c>
      <c r="E145" s="172" t="s">
        <v>1</v>
      </c>
      <c r="F145" s="173" t="s">
        <v>512</v>
      </c>
      <c r="H145" s="174">
        <v>14.616</v>
      </c>
      <c r="I145" s="175"/>
      <c r="L145" s="171"/>
      <c r="M145" s="176"/>
      <c r="N145" s="177"/>
      <c r="O145" s="177"/>
      <c r="P145" s="177"/>
      <c r="Q145" s="177"/>
      <c r="R145" s="177"/>
      <c r="S145" s="177"/>
      <c r="T145" s="178"/>
      <c r="AT145" s="172" t="s">
        <v>148</v>
      </c>
      <c r="AU145" s="172" t="s">
        <v>87</v>
      </c>
      <c r="AV145" s="14" t="s">
        <v>87</v>
      </c>
      <c r="AW145" s="14" t="s">
        <v>34</v>
      </c>
      <c r="AX145" s="14" t="s">
        <v>85</v>
      </c>
      <c r="AY145" s="172" t="s">
        <v>140</v>
      </c>
    </row>
    <row r="146" spans="1:65" s="2" customFormat="1" ht="16.5" customHeight="1">
      <c r="A146" s="33"/>
      <c r="B146" s="149"/>
      <c r="C146" s="150" t="s">
        <v>101</v>
      </c>
      <c r="D146" s="150" t="s">
        <v>142</v>
      </c>
      <c r="E146" s="151" t="s">
        <v>237</v>
      </c>
      <c r="F146" s="152" t="s">
        <v>238</v>
      </c>
      <c r="G146" s="153" t="s">
        <v>166</v>
      </c>
      <c r="H146" s="154">
        <v>7.3079999999999998</v>
      </c>
      <c r="I146" s="155"/>
      <c r="J146" s="156">
        <f>ROUND(I146*H146,2)</f>
        <v>0</v>
      </c>
      <c r="K146" s="152" t="s">
        <v>146</v>
      </c>
      <c r="L146" s="34"/>
      <c r="M146" s="157" t="s">
        <v>1</v>
      </c>
      <c r="N146" s="158" t="s">
        <v>43</v>
      </c>
      <c r="O146" s="59"/>
      <c r="P146" s="159">
        <f>O146*H146</f>
        <v>0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1" t="s">
        <v>95</v>
      </c>
      <c r="AT146" s="161" t="s">
        <v>142</v>
      </c>
      <c r="AU146" s="161" t="s">
        <v>87</v>
      </c>
      <c r="AY146" s="18" t="s">
        <v>140</v>
      </c>
      <c r="BE146" s="162">
        <f>IF(N146="základní",J146,0)</f>
        <v>0</v>
      </c>
      <c r="BF146" s="162">
        <f>IF(N146="snížená",J146,0)</f>
        <v>0</v>
      </c>
      <c r="BG146" s="162">
        <f>IF(N146="zákl. přenesená",J146,0)</f>
        <v>0</v>
      </c>
      <c r="BH146" s="162">
        <f>IF(N146="sníž. přenesená",J146,0)</f>
        <v>0</v>
      </c>
      <c r="BI146" s="162">
        <f>IF(N146="nulová",J146,0)</f>
        <v>0</v>
      </c>
      <c r="BJ146" s="18" t="s">
        <v>85</v>
      </c>
      <c r="BK146" s="162">
        <f>ROUND(I146*H146,2)</f>
        <v>0</v>
      </c>
      <c r="BL146" s="18" t="s">
        <v>95</v>
      </c>
      <c r="BM146" s="161" t="s">
        <v>513</v>
      </c>
    </row>
    <row r="147" spans="1:65" s="13" customFormat="1" ht="11.25">
      <c r="B147" s="163"/>
      <c r="D147" s="164" t="s">
        <v>148</v>
      </c>
      <c r="E147" s="165" t="s">
        <v>1</v>
      </c>
      <c r="F147" s="166" t="s">
        <v>221</v>
      </c>
      <c r="H147" s="165" t="s">
        <v>1</v>
      </c>
      <c r="I147" s="167"/>
      <c r="L147" s="163"/>
      <c r="M147" s="168"/>
      <c r="N147" s="169"/>
      <c r="O147" s="169"/>
      <c r="P147" s="169"/>
      <c r="Q147" s="169"/>
      <c r="R147" s="169"/>
      <c r="S147" s="169"/>
      <c r="T147" s="170"/>
      <c r="AT147" s="165" t="s">
        <v>148</v>
      </c>
      <c r="AU147" s="165" t="s">
        <v>87</v>
      </c>
      <c r="AV147" s="13" t="s">
        <v>85</v>
      </c>
      <c r="AW147" s="13" t="s">
        <v>34</v>
      </c>
      <c r="AX147" s="13" t="s">
        <v>78</v>
      </c>
      <c r="AY147" s="165" t="s">
        <v>140</v>
      </c>
    </row>
    <row r="148" spans="1:65" s="14" customFormat="1" ht="11.25">
      <c r="B148" s="171"/>
      <c r="D148" s="164" t="s">
        <v>148</v>
      </c>
      <c r="E148" s="172" t="s">
        <v>1</v>
      </c>
      <c r="F148" s="173" t="s">
        <v>506</v>
      </c>
      <c r="H148" s="174">
        <v>7.3079999999999998</v>
      </c>
      <c r="I148" s="175"/>
      <c r="L148" s="171"/>
      <c r="M148" s="176"/>
      <c r="N148" s="177"/>
      <c r="O148" s="177"/>
      <c r="P148" s="177"/>
      <c r="Q148" s="177"/>
      <c r="R148" s="177"/>
      <c r="S148" s="177"/>
      <c r="T148" s="178"/>
      <c r="AT148" s="172" t="s">
        <v>148</v>
      </c>
      <c r="AU148" s="172" t="s">
        <v>87</v>
      </c>
      <c r="AV148" s="14" t="s">
        <v>87</v>
      </c>
      <c r="AW148" s="14" t="s">
        <v>34</v>
      </c>
      <c r="AX148" s="14" t="s">
        <v>78</v>
      </c>
      <c r="AY148" s="172" t="s">
        <v>140</v>
      </c>
    </row>
    <row r="149" spans="1:65" s="15" customFormat="1" ht="11.25">
      <c r="B149" s="179"/>
      <c r="D149" s="164" t="s">
        <v>148</v>
      </c>
      <c r="E149" s="180" t="s">
        <v>1</v>
      </c>
      <c r="F149" s="181" t="s">
        <v>159</v>
      </c>
      <c r="H149" s="182">
        <v>7.3079999999999998</v>
      </c>
      <c r="I149" s="183"/>
      <c r="L149" s="179"/>
      <c r="M149" s="184"/>
      <c r="N149" s="185"/>
      <c r="O149" s="185"/>
      <c r="P149" s="185"/>
      <c r="Q149" s="185"/>
      <c r="R149" s="185"/>
      <c r="S149" s="185"/>
      <c r="T149" s="186"/>
      <c r="AT149" s="180" t="s">
        <v>148</v>
      </c>
      <c r="AU149" s="180" t="s">
        <v>87</v>
      </c>
      <c r="AV149" s="15" t="s">
        <v>95</v>
      </c>
      <c r="AW149" s="15" t="s">
        <v>34</v>
      </c>
      <c r="AX149" s="15" t="s">
        <v>85</v>
      </c>
      <c r="AY149" s="180" t="s">
        <v>140</v>
      </c>
    </row>
    <row r="150" spans="1:65" s="12" customFormat="1" ht="22.9" customHeight="1">
      <c r="B150" s="136"/>
      <c r="D150" s="137" t="s">
        <v>77</v>
      </c>
      <c r="E150" s="147" t="s">
        <v>87</v>
      </c>
      <c r="F150" s="147" t="s">
        <v>312</v>
      </c>
      <c r="I150" s="139"/>
      <c r="J150" s="148">
        <f>BK150</f>
        <v>0</v>
      </c>
      <c r="L150" s="136"/>
      <c r="M150" s="141"/>
      <c r="N150" s="142"/>
      <c r="O150" s="142"/>
      <c r="P150" s="143">
        <f>SUM(P151:P176)</f>
        <v>0</v>
      </c>
      <c r="Q150" s="142"/>
      <c r="R150" s="143">
        <f>SUM(R151:R176)</f>
        <v>21.134580120000003</v>
      </c>
      <c r="S150" s="142"/>
      <c r="T150" s="144">
        <f>SUM(T151:T176)</f>
        <v>0</v>
      </c>
      <c r="AR150" s="137" t="s">
        <v>85</v>
      </c>
      <c r="AT150" s="145" t="s">
        <v>77</v>
      </c>
      <c r="AU150" s="145" t="s">
        <v>85</v>
      </c>
      <c r="AY150" s="137" t="s">
        <v>140</v>
      </c>
      <c r="BK150" s="146">
        <f>SUM(BK151:BK176)</f>
        <v>0</v>
      </c>
    </row>
    <row r="151" spans="1:65" s="2" customFormat="1" ht="24.2" customHeight="1">
      <c r="A151" s="33"/>
      <c r="B151" s="149"/>
      <c r="C151" s="150" t="s">
        <v>212</v>
      </c>
      <c r="D151" s="150" t="s">
        <v>142</v>
      </c>
      <c r="E151" s="151" t="s">
        <v>514</v>
      </c>
      <c r="F151" s="152" t="s">
        <v>515</v>
      </c>
      <c r="G151" s="153" t="s">
        <v>166</v>
      </c>
      <c r="H151" s="154">
        <v>4.1980000000000004</v>
      </c>
      <c r="I151" s="155"/>
      <c r="J151" s="156">
        <f>ROUND(I151*H151,2)</f>
        <v>0</v>
      </c>
      <c r="K151" s="152" t="s">
        <v>146</v>
      </c>
      <c r="L151" s="34"/>
      <c r="M151" s="157" t="s">
        <v>1</v>
      </c>
      <c r="N151" s="158" t="s">
        <v>43</v>
      </c>
      <c r="O151" s="59"/>
      <c r="P151" s="159">
        <f>O151*H151</f>
        <v>0</v>
      </c>
      <c r="Q151" s="159">
        <v>1.98</v>
      </c>
      <c r="R151" s="159">
        <f>Q151*H151</f>
        <v>8.3120400000000014</v>
      </c>
      <c r="S151" s="159">
        <v>0</v>
      </c>
      <c r="T151" s="16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1" t="s">
        <v>95</v>
      </c>
      <c r="AT151" s="161" t="s">
        <v>142</v>
      </c>
      <c r="AU151" s="161" t="s">
        <v>87</v>
      </c>
      <c r="AY151" s="18" t="s">
        <v>140</v>
      </c>
      <c r="BE151" s="162">
        <f>IF(N151="základní",J151,0)</f>
        <v>0</v>
      </c>
      <c r="BF151" s="162">
        <f>IF(N151="snížená",J151,0)</f>
        <v>0</v>
      </c>
      <c r="BG151" s="162">
        <f>IF(N151="zákl. přenesená",J151,0)</f>
        <v>0</v>
      </c>
      <c r="BH151" s="162">
        <f>IF(N151="sníž. přenesená",J151,0)</f>
        <v>0</v>
      </c>
      <c r="BI151" s="162">
        <f>IF(N151="nulová",J151,0)</f>
        <v>0</v>
      </c>
      <c r="BJ151" s="18" t="s">
        <v>85</v>
      </c>
      <c r="BK151" s="162">
        <f>ROUND(I151*H151,2)</f>
        <v>0</v>
      </c>
      <c r="BL151" s="18" t="s">
        <v>95</v>
      </c>
      <c r="BM151" s="161" t="s">
        <v>516</v>
      </c>
    </row>
    <row r="152" spans="1:65" s="13" customFormat="1" ht="11.25">
      <c r="B152" s="163"/>
      <c r="D152" s="164" t="s">
        <v>148</v>
      </c>
      <c r="E152" s="165" t="s">
        <v>1</v>
      </c>
      <c r="F152" s="166" t="s">
        <v>517</v>
      </c>
      <c r="H152" s="165" t="s">
        <v>1</v>
      </c>
      <c r="I152" s="167"/>
      <c r="L152" s="163"/>
      <c r="M152" s="168"/>
      <c r="N152" s="169"/>
      <c r="O152" s="169"/>
      <c r="P152" s="169"/>
      <c r="Q152" s="169"/>
      <c r="R152" s="169"/>
      <c r="S152" s="169"/>
      <c r="T152" s="170"/>
      <c r="AT152" s="165" t="s">
        <v>148</v>
      </c>
      <c r="AU152" s="165" t="s">
        <v>87</v>
      </c>
      <c r="AV152" s="13" t="s">
        <v>85</v>
      </c>
      <c r="AW152" s="13" t="s">
        <v>34</v>
      </c>
      <c r="AX152" s="13" t="s">
        <v>78</v>
      </c>
      <c r="AY152" s="165" t="s">
        <v>140</v>
      </c>
    </row>
    <row r="153" spans="1:65" s="14" customFormat="1" ht="11.25">
      <c r="B153" s="171"/>
      <c r="D153" s="164" t="s">
        <v>148</v>
      </c>
      <c r="E153" s="172" t="s">
        <v>1</v>
      </c>
      <c r="F153" s="173" t="s">
        <v>518</v>
      </c>
      <c r="H153" s="174">
        <v>4</v>
      </c>
      <c r="I153" s="175"/>
      <c r="L153" s="171"/>
      <c r="M153" s="176"/>
      <c r="N153" s="177"/>
      <c r="O153" s="177"/>
      <c r="P153" s="177"/>
      <c r="Q153" s="177"/>
      <c r="R153" s="177"/>
      <c r="S153" s="177"/>
      <c r="T153" s="178"/>
      <c r="AT153" s="172" t="s">
        <v>148</v>
      </c>
      <c r="AU153" s="172" t="s">
        <v>87</v>
      </c>
      <c r="AV153" s="14" t="s">
        <v>87</v>
      </c>
      <c r="AW153" s="14" t="s">
        <v>34</v>
      </c>
      <c r="AX153" s="14" t="s">
        <v>78</v>
      </c>
      <c r="AY153" s="172" t="s">
        <v>140</v>
      </c>
    </row>
    <row r="154" spans="1:65" s="14" customFormat="1" ht="11.25">
      <c r="B154" s="171"/>
      <c r="D154" s="164" t="s">
        <v>148</v>
      </c>
      <c r="E154" s="172" t="s">
        <v>1</v>
      </c>
      <c r="F154" s="173" t="s">
        <v>519</v>
      </c>
      <c r="H154" s="174">
        <v>0.19800000000000001</v>
      </c>
      <c r="I154" s="175"/>
      <c r="L154" s="171"/>
      <c r="M154" s="176"/>
      <c r="N154" s="177"/>
      <c r="O154" s="177"/>
      <c r="P154" s="177"/>
      <c r="Q154" s="177"/>
      <c r="R154" s="177"/>
      <c r="S154" s="177"/>
      <c r="T154" s="178"/>
      <c r="AT154" s="172" t="s">
        <v>148</v>
      </c>
      <c r="AU154" s="172" t="s">
        <v>87</v>
      </c>
      <c r="AV154" s="14" t="s">
        <v>87</v>
      </c>
      <c r="AW154" s="14" t="s">
        <v>34</v>
      </c>
      <c r="AX154" s="14" t="s">
        <v>78</v>
      </c>
      <c r="AY154" s="172" t="s">
        <v>140</v>
      </c>
    </row>
    <row r="155" spans="1:65" s="15" customFormat="1" ht="11.25">
      <c r="B155" s="179"/>
      <c r="D155" s="164" t="s">
        <v>148</v>
      </c>
      <c r="E155" s="180" t="s">
        <v>1</v>
      </c>
      <c r="F155" s="181" t="s">
        <v>159</v>
      </c>
      <c r="H155" s="182">
        <v>4.1980000000000004</v>
      </c>
      <c r="I155" s="183"/>
      <c r="L155" s="179"/>
      <c r="M155" s="184"/>
      <c r="N155" s="185"/>
      <c r="O155" s="185"/>
      <c r="P155" s="185"/>
      <c r="Q155" s="185"/>
      <c r="R155" s="185"/>
      <c r="S155" s="185"/>
      <c r="T155" s="186"/>
      <c r="AT155" s="180" t="s">
        <v>148</v>
      </c>
      <c r="AU155" s="180" t="s">
        <v>87</v>
      </c>
      <c r="AV155" s="15" t="s">
        <v>95</v>
      </c>
      <c r="AW155" s="15" t="s">
        <v>34</v>
      </c>
      <c r="AX155" s="15" t="s">
        <v>85</v>
      </c>
      <c r="AY155" s="180" t="s">
        <v>140</v>
      </c>
    </row>
    <row r="156" spans="1:65" s="2" customFormat="1" ht="16.5" customHeight="1">
      <c r="A156" s="33"/>
      <c r="B156" s="149"/>
      <c r="C156" s="150" t="s">
        <v>217</v>
      </c>
      <c r="D156" s="150" t="s">
        <v>142</v>
      </c>
      <c r="E156" s="151" t="s">
        <v>520</v>
      </c>
      <c r="F156" s="152" t="s">
        <v>521</v>
      </c>
      <c r="G156" s="153" t="s">
        <v>166</v>
      </c>
      <c r="H156" s="154">
        <v>5.5209999999999999</v>
      </c>
      <c r="I156" s="155"/>
      <c r="J156" s="156">
        <f>ROUND(I156*H156,2)</f>
        <v>0</v>
      </c>
      <c r="K156" s="152" t="s">
        <v>1</v>
      </c>
      <c r="L156" s="34"/>
      <c r="M156" s="157" t="s">
        <v>1</v>
      </c>
      <c r="N156" s="158" t="s">
        <v>43</v>
      </c>
      <c r="O156" s="59"/>
      <c r="P156" s="159">
        <f>O156*H156</f>
        <v>0</v>
      </c>
      <c r="Q156" s="159">
        <v>2.3010199999999998</v>
      </c>
      <c r="R156" s="159">
        <f>Q156*H156</f>
        <v>12.703931419999998</v>
      </c>
      <c r="S156" s="159">
        <v>0</v>
      </c>
      <c r="T156" s="16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1" t="s">
        <v>95</v>
      </c>
      <c r="AT156" s="161" t="s">
        <v>142</v>
      </c>
      <c r="AU156" s="161" t="s">
        <v>87</v>
      </c>
      <c r="AY156" s="18" t="s">
        <v>140</v>
      </c>
      <c r="BE156" s="162">
        <f>IF(N156="základní",J156,0)</f>
        <v>0</v>
      </c>
      <c r="BF156" s="162">
        <f>IF(N156="snížená",J156,0)</f>
        <v>0</v>
      </c>
      <c r="BG156" s="162">
        <f>IF(N156="zákl. přenesená",J156,0)</f>
        <v>0</v>
      </c>
      <c r="BH156" s="162">
        <f>IF(N156="sníž. přenesená",J156,0)</f>
        <v>0</v>
      </c>
      <c r="BI156" s="162">
        <f>IF(N156="nulová",J156,0)</f>
        <v>0</v>
      </c>
      <c r="BJ156" s="18" t="s">
        <v>85</v>
      </c>
      <c r="BK156" s="162">
        <f>ROUND(I156*H156,2)</f>
        <v>0</v>
      </c>
      <c r="BL156" s="18" t="s">
        <v>95</v>
      </c>
      <c r="BM156" s="161" t="s">
        <v>522</v>
      </c>
    </row>
    <row r="157" spans="1:65" s="13" customFormat="1" ht="11.25">
      <c r="B157" s="163"/>
      <c r="D157" s="164" t="s">
        <v>148</v>
      </c>
      <c r="E157" s="165" t="s">
        <v>1</v>
      </c>
      <c r="F157" s="166" t="s">
        <v>523</v>
      </c>
      <c r="H157" s="165" t="s">
        <v>1</v>
      </c>
      <c r="I157" s="167"/>
      <c r="L157" s="163"/>
      <c r="M157" s="168"/>
      <c r="N157" s="169"/>
      <c r="O157" s="169"/>
      <c r="P157" s="169"/>
      <c r="Q157" s="169"/>
      <c r="R157" s="169"/>
      <c r="S157" s="169"/>
      <c r="T157" s="170"/>
      <c r="AT157" s="165" t="s">
        <v>148</v>
      </c>
      <c r="AU157" s="165" t="s">
        <v>87</v>
      </c>
      <c r="AV157" s="13" t="s">
        <v>85</v>
      </c>
      <c r="AW157" s="13" t="s">
        <v>34</v>
      </c>
      <c r="AX157" s="13" t="s">
        <v>78</v>
      </c>
      <c r="AY157" s="165" t="s">
        <v>140</v>
      </c>
    </row>
    <row r="158" spans="1:65" s="13" customFormat="1" ht="11.25">
      <c r="B158" s="163"/>
      <c r="D158" s="164" t="s">
        <v>148</v>
      </c>
      <c r="E158" s="165" t="s">
        <v>1</v>
      </c>
      <c r="F158" s="166" t="s">
        <v>524</v>
      </c>
      <c r="H158" s="165" t="s">
        <v>1</v>
      </c>
      <c r="I158" s="167"/>
      <c r="L158" s="163"/>
      <c r="M158" s="168"/>
      <c r="N158" s="169"/>
      <c r="O158" s="169"/>
      <c r="P158" s="169"/>
      <c r="Q158" s="169"/>
      <c r="R158" s="169"/>
      <c r="S158" s="169"/>
      <c r="T158" s="170"/>
      <c r="AT158" s="165" t="s">
        <v>148</v>
      </c>
      <c r="AU158" s="165" t="s">
        <v>87</v>
      </c>
      <c r="AV158" s="13" t="s">
        <v>85</v>
      </c>
      <c r="AW158" s="13" t="s">
        <v>34</v>
      </c>
      <c r="AX158" s="13" t="s">
        <v>78</v>
      </c>
      <c r="AY158" s="165" t="s">
        <v>140</v>
      </c>
    </row>
    <row r="159" spans="1:65" s="14" customFormat="1" ht="11.25">
      <c r="B159" s="171"/>
      <c r="D159" s="164" t="s">
        <v>148</v>
      </c>
      <c r="E159" s="172" t="s">
        <v>1</v>
      </c>
      <c r="F159" s="173" t="s">
        <v>525</v>
      </c>
      <c r="H159" s="174">
        <v>5.3719999999999999</v>
      </c>
      <c r="I159" s="175"/>
      <c r="L159" s="171"/>
      <c r="M159" s="176"/>
      <c r="N159" s="177"/>
      <c r="O159" s="177"/>
      <c r="P159" s="177"/>
      <c r="Q159" s="177"/>
      <c r="R159" s="177"/>
      <c r="S159" s="177"/>
      <c r="T159" s="178"/>
      <c r="AT159" s="172" t="s">
        <v>148</v>
      </c>
      <c r="AU159" s="172" t="s">
        <v>87</v>
      </c>
      <c r="AV159" s="14" t="s">
        <v>87</v>
      </c>
      <c r="AW159" s="14" t="s">
        <v>34</v>
      </c>
      <c r="AX159" s="14" t="s">
        <v>78</v>
      </c>
      <c r="AY159" s="172" t="s">
        <v>140</v>
      </c>
    </row>
    <row r="160" spans="1:65" s="13" customFormat="1" ht="11.25">
      <c r="B160" s="163"/>
      <c r="D160" s="164" t="s">
        <v>148</v>
      </c>
      <c r="E160" s="165" t="s">
        <v>1</v>
      </c>
      <c r="F160" s="166" t="s">
        <v>526</v>
      </c>
      <c r="H160" s="165" t="s">
        <v>1</v>
      </c>
      <c r="I160" s="167"/>
      <c r="L160" s="163"/>
      <c r="M160" s="168"/>
      <c r="N160" s="169"/>
      <c r="O160" s="169"/>
      <c r="P160" s="169"/>
      <c r="Q160" s="169"/>
      <c r="R160" s="169"/>
      <c r="S160" s="169"/>
      <c r="T160" s="170"/>
      <c r="AT160" s="165" t="s">
        <v>148</v>
      </c>
      <c r="AU160" s="165" t="s">
        <v>87</v>
      </c>
      <c r="AV160" s="13" t="s">
        <v>85</v>
      </c>
      <c r="AW160" s="13" t="s">
        <v>34</v>
      </c>
      <c r="AX160" s="13" t="s">
        <v>78</v>
      </c>
      <c r="AY160" s="165" t="s">
        <v>140</v>
      </c>
    </row>
    <row r="161" spans="1:65" s="14" customFormat="1" ht="11.25">
      <c r="B161" s="171"/>
      <c r="D161" s="164" t="s">
        <v>148</v>
      </c>
      <c r="E161" s="172" t="s">
        <v>1</v>
      </c>
      <c r="F161" s="173" t="s">
        <v>527</v>
      </c>
      <c r="H161" s="174">
        <v>0.14899999999999999</v>
      </c>
      <c r="I161" s="175"/>
      <c r="L161" s="171"/>
      <c r="M161" s="176"/>
      <c r="N161" s="177"/>
      <c r="O161" s="177"/>
      <c r="P161" s="177"/>
      <c r="Q161" s="177"/>
      <c r="R161" s="177"/>
      <c r="S161" s="177"/>
      <c r="T161" s="178"/>
      <c r="AT161" s="172" t="s">
        <v>148</v>
      </c>
      <c r="AU161" s="172" t="s">
        <v>87</v>
      </c>
      <c r="AV161" s="14" t="s">
        <v>87</v>
      </c>
      <c r="AW161" s="14" t="s">
        <v>34</v>
      </c>
      <c r="AX161" s="14" t="s">
        <v>78</v>
      </c>
      <c r="AY161" s="172" t="s">
        <v>140</v>
      </c>
    </row>
    <row r="162" spans="1:65" s="15" customFormat="1" ht="11.25">
      <c r="B162" s="179"/>
      <c r="D162" s="164" t="s">
        <v>148</v>
      </c>
      <c r="E162" s="180" t="s">
        <v>1</v>
      </c>
      <c r="F162" s="181" t="s">
        <v>159</v>
      </c>
      <c r="H162" s="182">
        <v>5.5209999999999999</v>
      </c>
      <c r="I162" s="183"/>
      <c r="L162" s="179"/>
      <c r="M162" s="184"/>
      <c r="N162" s="185"/>
      <c r="O162" s="185"/>
      <c r="P162" s="185"/>
      <c r="Q162" s="185"/>
      <c r="R162" s="185"/>
      <c r="S162" s="185"/>
      <c r="T162" s="186"/>
      <c r="AT162" s="180" t="s">
        <v>148</v>
      </c>
      <c r="AU162" s="180" t="s">
        <v>87</v>
      </c>
      <c r="AV162" s="15" t="s">
        <v>95</v>
      </c>
      <c r="AW162" s="15" t="s">
        <v>34</v>
      </c>
      <c r="AX162" s="15" t="s">
        <v>85</v>
      </c>
      <c r="AY162" s="180" t="s">
        <v>140</v>
      </c>
    </row>
    <row r="163" spans="1:65" s="2" customFormat="1" ht="16.5" customHeight="1">
      <c r="A163" s="33"/>
      <c r="B163" s="149"/>
      <c r="C163" s="150" t="s">
        <v>224</v>
      </c>
      <c r="D163" s="150" t="s">
        <v>142</v>
      </c>
      <c r="E163" s="151" t="s">
        <v>528</v>
      </c>
      <c r="F163" s="152" t="s">
        <v>529</v>
      </c>
      <c r="G163" s="153" t="s">
        <v>145</v>
      </c>
      <c r="H163" s="154">
        <v>29.504000000000001</v>
      </c>
      <c r="I163" s="155"/>
      <c r="J163" s="156">
        <f>ROUND(I163*H163,2)</f>
        <v>0</v>
      </c>
      <c r="K163" s="152" t="s">
        <v>146</v>
      </c>
      <c r="L163" s="34"/>
      <c r="M163" s="157" t="s">
        <v>1</v>
      </c>
      <c r="N163" s="158" t="s">
        <v>43</v>
      </c>
      <c r="O163" s="59"/>
      <c r="P163" s="159">
        <f>O163*H163</f>
        <v>0</v>
      </c>
      <c r="Q163" s="159">
        <v>2.6900000000000001E-3</v>
      </c>
      <c r="R163" s="159">
        <f>Q163*H163</f>
        <v>7.9365760000000007E-2</v>
      </c>
      <c r="S163" s="159">
        <v>0</v>
      </c>
      <c r="T163" s="16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1" t="s">
        <v>95</v>
      </c>
      <c r="AT163" s="161" t="s">
        <v>142</v>
      </c>
      <c r="AU163" s="161" t="s">
        <v>87</v>
      </c>
      <c r="AY163" s="18" t="s">
        <v>140</v>
      </c>
      <c r="BE163" s="162">
        <f>IF(N163="základní",J163,0)</f>
        <v>0</v>
      </c>
      <c r="BF163" s="162">
        <f>IF(N163="snížená",J163,0)</f>
        <v>0</v>
      </c>
      <c r="BG163" s="162">
        <f>IF(N163="zákl. přenesená",J163,0)</f>
        <v>0</v>
      </c>
      <c r="BH163" s="162">
        <f>IF(N163="sníž. přenesená",J163,0)</f>
        <v>0</v>
      </c>
      <c r="BI163" s="162">
        <f>IF(N163="nulová",J163,0)</f>
        <v>0</v>
      </c>
      <c r="BJ163" s="18" t="s">
        <v>85</v>
      </c>
      <c r="BK163" s="162">
        <f>ROUND(I163*H163,2)</f>
        <v>0</v>
      </c>
      <c r="BL163" s="18" t="s">
        <v>95</v>
      </c>
      <c r="BM163" s="161" t="s">
        <v>530</v>
      </c>
    </row>
    <row r="164" spans="1:65" s="14" customFormat="1" ht="11.25">
      <c r="B164" s="171"/>
      <c r="D164" s="164" t="s">
        <v>148</v>
      </c>
      <c r="E164" s="172" t="s">
        <v>1</v>
      </c>
      <c r="F164" s="173" t="s">
        <v>531</v>
      </c>
      <c r="H164" s="174">
        <v>21.7</v>
      </c>
      <c r="I164" s="175"/>
      <c r="L164" s="171"/>
      <c r="M164" s="176"/>
      <c r="N164" s="177"/>
      <c r="O164" s="177"/>
      <c r="P164" s="177"/>
      <c r="Q164" s="177"/>
      <c r="R164" s="177"/>
      <c r="S164" s="177"/>
      <c r="T164" s="178"/>
      <c r="AT164" s="172" t="s">
        <v>148</v>
      </c>
      <c r="AU164" s="172" t="s">
        <v>87</v>
      </c>
      <c r="AV164" s="14" t="s">
        <v>87</v>
      </c>
      <c r="AW164" s="14" t="s">
        <v>34</v>
      </c>
      <c r="AX164" s="14" t="s">
        <v>78</v>
      </c>
      <c r="AY164" s="172" t="s">
        <v>140</v>
      </c>
    </row>
    <row r="165" spans="1:65" s="14" customFormat="1" ht="11.25">
      <c r="B165" s="171"/>
      <c r="D165" s="164" t="s">
        <v>148</v>
      </c>
      <c r="E165" s="172" t="s">
        <v>1</v>
      </c>
      <c r="F165" s="173" t="s">
        <v>532</v>
      </c>
      <c r="H165" s="174">
        <v>6.48</v>
      </c>
      <c r="I165" s="175"/>
      <c r="L165" s="171"/>
      <c r="M165" s="176"/>
      <c r="N165" s="177"/>
      <c r="O165" s="177"/>
      <c r="P165" s="177"/>
      <c r="Q165" s="177"/>
      <c r="R165" s="177"/>
      <c r="S165" s="177"/>
      <c r="T165" s="178"/>
      <c r="AT165" s="172" t="s">
        <v>148</v>
      </c>
      <c r="AU165" s="172" t="s">
        <v>87</v>
      </c>
      <c r="AV165" s="14" t="s">
        <v>87</v>
      </c>
      <c r="AW165" s="14" t="s">
        <v>34</v>
      </c>
      <c r="AX165" s="14" t="s">
        <v>78</v>
      </c>
      <c r="AY165" s="172" t="s">
        <v>140</v>
      </c>
    </row>
    <row r="166" spans="1:65" s="14" customFormat="1" ht="22.5">
      <c r="B166" s="171"/>
      <c r="D166" s="164" t="s">
        <v>148</v>
      </c>
      <c r="E166" s="172" t="s">
        <v>1</v>
      </c>
      <c r="F166" s="173" t="s">
        <v>533</v>
      </c>
      <c r="H166" s="174">
        <v>1.3240000000000001</v>
      </c>
      <c r="I166" s="175"/>
      <c r="L166" s="171"/>
      <c r="M166" s="176"/>
      <c r="N166" s="177"/>
      <c r="O166" s="177"/>
      <c r="P166" s="177"/>
      <c r="Q166" s="177"/>
      <c r="R166" s="177"/>
      <c r="S166" s="177"/>
      <c r="T166" s="178"/>
      <c r="AT166" s="172" t="s">
        <v>148</v>
      </c>
      <c r="AU166" s="172" t="s">
        <v>87</v>
      </c>
      <c r="AV166" s="14" t="s">
        <v>87</v>
      </c>
      <c r="AW166" s="14" t="s">
        <v>34</v>
      </c>
      <c r="AX166" s="14" t="s">
        <v>78</v>
      </c>
      <c r="AY166" s="172" t="s">
        <v>140</v>
      </c>
    </row>
    <row r="167" spans="1:65" s="15" customFormat="1" ht="11.25">
      <c r="B167" s="179"/>
      <c r="D167" s="164" t="s">
        <v>148</v>
      </c>
      <c r="E167" s="180" t="s">
        <v>1</v>
      </c>
      <c r="F167" s="181" t="s">
        <v>159</v>
      </c>
      <c r="H167" s="182">
        <v>29.504000000000001</v>
      </c>
      <c r="I167" s="183"/>
      <c r="L167" s="179"/>
      <c r="M167" s="184"/>
      <c r="N167" s="185"/>
      <c r="O167" s="185"/>
      <c r="P167" s="185"/>
      <c r="Q167" s="185"/>
      <c r="R167" s="185"/>
      <c r="S167" s="185"/>
      <c r="T167" s="186"/>
      <c r="AT167" s="180" t="s">
        <v>148</v>
      </c>
      <c r="AU167" s="180" t="s">
        <v>87</v>
      </c>
      <c r="AV167" s="15" t="s">
        <v>95</v>
      </c>
      <c r="AW167" s="15" t="s">
        <v>34</v>
      </c>
      <c r="AX167" s="15" t="s">
        <v>85</v>
      </c>
      <c r="AY167" s="180" t="s">
        <v>140</v>
      </c>
    </row>
    <row r="168" spans="1:65" s="2" customFormat="1" ht="16.5" customHeight="1">
      <c r="A168" s="33"/>
      <c r="B168" s="149"/>
      <c r="C168" s="150" t="s">
        <v>230</v>
      </c>
      <c r="D168" s="150" t="s">
        <v>142</v>
      </c>
      <c r="E168" s="151" t="s">
        <v>534</v>
      </c>
      <c r="F168" s="152" t="s">
        <v>535</v>
      </c>
      <c r="G168" s="153" t="s">
        <v>145</v>
      </c>
      <c r="H168" s="154">
        <v>29.504000000000001</v>
      </c>
      <c r="I168" s="155"/>
      <c r="J168" s="156">
        <f>ROUND(I168*H168,2)</f>
        <v>0</v>
      </c>
      <c r="K168" s="152" t="s">
        <v>146</v>
      </c>
      <c r="L168" s="34"/>
      <c r="M168" s="157" t="s">
        <v>1</v>
      </c>
      <c r="N168" s="158" t="s">
        <v>43</v>
      </c>
      <c r="O168" s="59"/>
      <c r="P168" s="159">
        <f>O168*H168</f>
        <v>0</v>
      </c>
      <c r="Q168" s="159">
        <v>0</v>
      </c>
      <c r="R168" s="159">
        <f>Q168*H168</f>
        <v>0</v>
      </c>
      <c r="S168" s="159">
        <v>0</v>
      </c>
      <c r="T168" s="16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1" t="s">
        <v>95</v>
      </c>
      <c r="AT168" s="161" t="s">
        <v>142</v>
      </c>
      <c r="AU168" s="161" t="s">
        <v>87</v>
      </c>
      <c r="AY168" s="18" t="s">
        <v>140</v>
      </c>
      <c r="BE168" s="162">
        <f>IF(N168="základní",J168,0)</f>
        <v>0</v>
      </c>
      <c r="BF168" s="162">
        <f>IF(N168="snížená",J168,0)</f>
        <v>0</v>
      </c>
      <c r="BG168" s="162">
        <f>IF(N168="zákl. přenesená",J168,0)</f>
        <v>0</v>
      </c>
      <c r="BH168" s="162">
        <f>IF(N168="sníž. přenesená",J168,0)</f>
        <v>0</v>
      </c>
      <c r="BI168" s="162">
        <f>IF(N168="nulová",J168,0)</f>
        <v>0</v>
      </c>
      <c r="BJ168" s="18" t="s">
        <v>85</v>
      </c>
      <c r="BK168" s="162">
        <f>ROUND(I168*H168,2)</f>
        <v>0</v>
      </c>
      <c r="BL168" s="18" t="s">
        <v>95</v>
      </c>
      <c r="BM168" s="161" t="s">
        <v>536</v>
      </c>
    </row>
    <row r="169" spans="1:65" s="2" customFormat="1" ht="21.75" customHeight="1">
      <c r="A169" s="33"/>
      <c r="B169" s="149"/>
      <c r="C169" s="150" t="s">
        <v>236</v>
      </c>
      <c r="D169" s="150" t="s">
        <v>142</v>
      </c>
      <c r="E169" s="151" t="s">
        <v>537</v>
      </c>
      <c r="F169" s="152" t="s">
        <v>538</v>
      </c>
      <c r="G169" s="153" t="s">
        <v>233</v>
      </c>
      <c r="H169" s="154">
        <v>3.6999999999999998E-2</v>
      </c>
      <c r="I169" s="155"/>
      <c r="J169" s="156">
        <f>ROUND(I169*H169,2)</f>
        <v>0</v>
      </c>
      <c r="K169" s="152" t="s">
        <v>1</v>
      </c>
      <c r="L169" s="34"/>
      <c r="M169" s="157" t="s">
        <v>1</v>
      </c>
      <c r="N169" s="158" t="s">
        <v>43</v>
      </c>
      <c r="O169" s="59"/>
      <c r="P169" s="159">
        <f>O169*H169</f>
        <v>0</v>
      </c>
      <c r="Q169" s="159">
        <v>1.0606199999999999</v>
      </c>
      <c r="R169" s="159">
        <f>Q169*H169</f>
        <v>3.9242939999999997E-2</v>
      </c>
      <c r="S169" s="159">
        <v>0</v>
      </c>
      <c r="T169" s="160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1" t="s">
        <v>95</v>
      </c>
      <c r="AT169" s="161" t="s">
        <v>142</v>
      </c>
      <c r="AU169" s="161" t="s">
        <v>87</v>
      </c>
      <c r="AY169" s="18" t="s">
        <v>140</v>
      </c>
      <c r="BE169" s="162">
        <f>IF(N169="základní",J169,0)</f>
        <v>0</v>
      </c>
      <c r="BF169" s="162">
        <f>IF(N169="snížená",J169,0)</f>
        <v>0</v>
      </c>
      <c r="BG169" s="162">
        <f>IF(N169="zákl. přenesená",J169,0)</f>
        <v>0</v>
      </c>
      <c r="BH169" s="162">
        <f>IF(N169="sníž. přenesená",J169,0)</f>
        <v>0</v>
      </c>
      <c r="BI169" s="162">
        <f>IF(N169="nulová",J169,0)</f>
        <v>0</v>
      </c>
      <c r="BJ169" s="18" t="s">
        <v>85</v>
      </c>
      <c r="BK169" s="162">
        <f>ROUND(I169*H169,2)</f>
        <v>0</v>
      </c>
      <c r="BL169" s="18" t="s">
        <v>95</v>
      </c>
      <c r="BM169" s="161" t="s">
        <v>539</v>
      </c>
    </row>
    <row r="170" spans="1:65" s="13" customFormat="1" ht="11.25">
      <c r="B170" s="163"/>
      <c r="D170" s="164" t="s">
        <v>148</v>
      </c>
      <c r="E170" s="165" t="s">
        <v>1</v>
      </c>
      <c r="F170" s="166" t="s">
        <v>540</v>
      </c>
      <c r="H170" s="165" t="s">
        <v>1</v>
      </c>
      <c r="I170" s="167"/>
      <c r="L170" s="163"/>
      <c r="M170" s="168"/>
      <c r="N170" s="169"/>
      <c r="O170" s="169"/>
      <c r="P170" s="169"/>
      <c r="Q170" s="169"/>
      <c r="R170" s="169"/>
      <c r="S170" s="169"/>
      <c r="T170" s="170"/>
      <c r="AT170" s="165" t="s">
        <v>148</v>
      </c>
      <c r="AU170" s="165" t="s">
        <v>87</v>
      </c>
      <c r="AV170" s="13" t="s">
        <v>85</v>
      </c>
      <c r="AW170" s="13" t="s">
        <v>34</v>
      </c>
      <c r="AX170" s="13" t="s">
        <v>78</v>
      </c>
      <c r="AY170" s="165" t="s">
        <v>140</v>
      </c>
    </row>
    <row r="171" spans="1:65" s="14" customFormat="1" ht="11.25">
      <c r="B171" s="171"/>
      <c r="D171" s="164" t="s">
        <v>148</v>
      </c>
      <c r="E171" s="172" t="s">
        <v>1</v>
      </c>
      <c r="F171" s="173" t="s">
        <v>541</v>
      </c>
      <c r="H171" s="174">
        <v>138</v>
      </c>
      <c r="I171" s="175"/>
      <c r="L171" s="171"/>
      <c r="M171" s="176"/>
      <c r="N171" s="177"/>
      <c r="O171" s="177"/>
      <c r="P171" s="177"/>
      <c r="Q171" s="177"/>
      <c r="R171" s="177"/>
      <c r="S171" s="177"/>
      <c r="T171" s="178"/>
      <c r="AT171" s="172" t="s">
        <v>148</v>
      </c>
      <c r="AU171" s="172" t="s">
        <v>87</v>
      </c>
      <c r="AV171" s="14" t="s">
        <v>87</v>
      </c>
      <c r="AW171" s="14" t="s">
        <v>34</v>
      </c>
      <c r="AX171" s="14" t="s">
        <v>78</v>
      </c>
      <c r="AY171" s="172" t="s">
        <v>140</v>
      </c>
    </row>
    <row r="172" spans="1:65" s="14" customFormat="1" ht="11.25">
      <c r="B172" s="171"/>
      <c r="D172" s="164" t="s">
        <v>148</v>
      </c>
      <c r="E172" s="172" t="s">
        <v>1</v>
      </c>
      <c r="F172" s="173" t="s">
        <v>542</v>
      </c>
      <c r="H172" s="174">
        <v>-138</v>
      </c>
      <c r="I172" s="175"/>
      <c r="L172" s="171"/>
      <c r="M172" s="176"/>
      <c r="N172" s="177"/>
      <c r="O172" s="177"/>
      <c r="P172" s="177"/>
      <c r="Q172" s="177"/>
      <c r="R172" s="177"/>
      <c r="S172" s="177"/>
      <c r="T172" s="178"/>
      <c r="AT172" s="172" t="s">
        <v>148</v>
      </c>
      <c r="AU172" s="172" t="s">
        <v>87</v>
      </c>
      <c r="AV172" s="14" t="s">
        <v>87</v>
      </c>
      <c r="AW172" s="14" t="s">
        <v>34</v>
      </c>
      <c r="AX172" s="14" t="s">
        <v>78</v>
      </c>
      <c r="AY172" s="172" t="s">
        <v>140</v>
      </c>
    </row>
    <row r="173" spans="1:65" s="16" customFormat="1" ht="11.25">
      <c r="B173" s="187"/>
      <c r="D173" s="164" t="s">
        <v>148</v>
      </c>
      <c r="E173" s="188" t="s">
        <v>1</v>
      </c>
      <c r="F173" s="189" t="s">
        <v>186</v>
      </c>
      <c r="H173" s="190">
        <v>0</v>
      </c>
      <c r="I173" s="191"/>
      <c r="L173" s="187"/>
      <c r="M173" s="192"/>
      <c r="N173" s="193"/>
      <c r="O173" s="193"/>
      <c r="P173" s="193"/>
      <c r="Q173" s="193"/>
      <c r="R173" s="193"/>
      <c r="S173" s="193"/>
      <c r="T173" s="194"/>
      <c r="AT173" s="188" t="s">
        <v>148</v>
      </c>
      <c r="AU173" s="188" t="s">
        <v>87</v>
      </c>
      <c r="AV173" s="16" t="s">
        <v>92</v>
      </c>
      <c r="AW173" s="16" t="s">
        <v>34</v>
      </c>
      <c r="AX173" s="16" t="s">
        <v>78</v>
      </c>
      <c r="AY173" s="188" t="s">
        <v>140</v>
      </c>
    </row>
    <row r="174" spans="1:65" s="13" customFormat="1" ht="11.25">
      <c r="B174" s="163"/>
      <c r="D174" s="164" t="s">
        <v>148</v>
      </c>
      <c r="E174" s="165" t="s">
        <v>1</v>
      </c>
      <c r="F174" s="166" t="s">
        <v>543</v>
      </c>
      <c r="H174" s="165" t="s">
        <v>1</v>
      </c>
      <c r="I174" s="167"/>
      <c r="L174" s="163"/>
      <c r="M174" s="168"/>
      <c r="N174" s="169"/>
      <c r="O174" s="169"/>
      <c r="P174" s="169"/>
      <c r="Q174" s="169"/>
      <c r="R174" s="169"/>
      <c r="S174" s="169"/>
      <c r="T174" s="170"/>
      <c r="AT174" s="165" t="s">
        <v>148</v>
      </c>
      <c r="AU174" s="165" t="s">
        <v>87</v>
      </c>
      <c r="AV174" s="13" t="s">
        <v>85</v>
      </c>
      <c r="AW174" s="13" t="s">
        <v>34</v>
      </c>
      <c r="AX174" s="13" t="s">
        <v>78</v>
      </c>
      <c r="AY174" s="165" t="s">
        <v>140</v>
      </c>
    </row>
    <row r="175" spans="1:65" s="14" customFormat="1" ht="11.25">
      <c r="B175" s="171"/>
      <c r="D175" s="164" t="s">
        <v>148</v>
      </c>
      <c r="E175" s="172" t="s">
        <v>1</v>
      </c>
      <c r="F175" s="173" t="s">
        <v>544</v>
      </c>
      <c r="H175" s="174">
        <v>3.6999999999999998E-2</v>
      </c>
      <c r="I175" s="175"/>
      <c r="L175" s="171"/>
      <c r="M175" s="176"/>
      <c r="N175" s="177"/>
      <c r="O175" s="177"/>
      <c r="P175" s="177"/>
      <c r="Q175" s="177"/>
      <c r="R175" s="177"/>
      <c r="S175" s="177"/>
      <c r="T175" s="178"/>
      <c r="AT175" s="172" t="s">
        <v>148</v>
      </c>
      <c r="AU175" s="172" t="s">
        <v>87</v>
      </c>
      <c r="AV175" s="14" t="s">
        <v>87</v>
      </c>
      <c r="AW175" s="14" t="s">
        <v>34</v>
      </c>
      <c r="AX175" s="14" t="s">
        <v>78</v>
      </c>
      <c r="AY175" s="172" t="s">
        <v>140</v>
      </c>
    </row>
    <row r="176" spans="1:65" s="15" customFormat="1" ht="11.25">
      <c r="B176" s="179"/>
      <c r="D176" s="164" t="s">
        <v>148</v>
      </c>
      <c r="E176" s="180" t="s">
        <v>1</v>
      </c>
      <c r="F176" s="181" t="s">
        <v>159</v>
      </c>
      <c r="H176" s="182">
        <v>3.6999999999999998E-2</v>
      </c>
      <c r="I176" s="183"/>
      <c r="L176" s="179"/>
      <c r="M176" s="184"/>
      <c r="N176" s="185"/>
      <c r="O176" s="185"/>
      <c r="P176" s="185"/>
      <c r="Q176" s="185"/>
      <c r="R176" s="185"/>
      <c r="S176" s="185"/>
      <c r="T176" s="186"/>
      <c r="AT176" s="180" t="s">
        <v>148</v>
      </c>
      <c r="AU176" s="180" t="s">
        <v>87</v>
      </c>
      <c r="AV176" s="15" t="s">
        <v>95</v>
      </c>
      <c r="AW176" s="15" t="s">
        <v>34</v>
      </c>
      <c r="AX176" s="15" t="s">
        <v>85</v>
      </c>
      <c r="AY176" s="180" t="s">
        <v>140</v>
      </c>
    </row>
    <row r="177" spans="1:65" s="12" customFormat="1" ht="22.9" customHeight="1">
      <c r="B177" s="136"/>
      <c r="D177" s="137" t="s">
        <v>77</v>
      </c>
      <c r="E177" s="147" t="s">
        <v>98</v>
      </c>
      <c r="F177" s="147" t="s">
        <v>348</v>
      </c>
      <c r="I177" s="139"/>
      <c r="J177" s="148">
        <f>BK177</f>
        <v>0</v>
      </c>
      <c r="L177" s="136"/>
      <c r="M177" s="141"/>
      <c r="N177" s="142"/>
      <c r="O177" s="142"/>
      <c r="P177" s="143">
        <f>SUM(P178:P181)</f>
        <v>0</v>
      </c>
      <c r="Q177" s="142"/>
      <c r="R177" s="143">
        <f>SUM(R178:R181)</f>
        <v>25.212599999999998</v>
      </c>
      <c r="S177" s="142"/>
      <c r="T177" s="144">
        <f>SUM(T178:T181)</f>
        <v>0</v>
      </c>
      <c r="AR177" s="137" t="s">
        <v>85</v>
      </c>
      <c r="AT177" s="145" t="s">
        <v>77</v>
      </c>
      <c r="AU177" s="145" t="s">
        <v>85</v>
      </c>
      <c r="AY177" s="137" t="s">
        <v>140</v>
      </c>
      <c r="BK177" s="146">
        <f>SUM(BK178:BK181)</f>
        <v>0</v>
      </c>
    </row>
    <row r="178" spans="1:65" s="2" customFormat="1" ht="24.2" customHeight="1">
      <c r="A178" s="33"/>
      <c r="B178" s="149"/>
      <c r="C178" s="150" t="s">
        <v>8</v>
      </c>
      <c r="D178" s="150" t="s">
        <v>142</v>
      </c>
      <c r="E178" s="151" t="s">
        <v>545</v>
      </c>
      <c r="F178" s="152" t="s">
        <v>546</v>
      </c>
      <c r="G178" s="153" t="s">
        <v>145</v>
      </c>
      <c r="H178" s="154">
        <v>73.08</v>
      </c>
      <c r="I178" s="155"/>
      <c r="J178" s="156">
        <f>ROUND(I178*H178,2)</f>
        <v>0</v>
      </c>
      <c r="K178" s="152" t="s">
        <v>1</v>
      </c>
      <c r="L178" s="34"/>
      <c r="M178" s="157" t="s">
        <v>1</v>
      </c>
      <c r="N178" s="158" t="s">
        <v>43</v>
      </c>
      <c r="O178" s="59"/>
      <c r="P178" s="159">
        <f>O178*H178</f>
        <v>0</v>
      </c>
      <c r="Q178" s="159">
        <v>0.34499999999999997</v>
      </c>
      <c r="R178" s="159">
        <f>Q178*H178</f>
        <v>25.212599999999998</v>
      </c>
      <c r="S178" s="159">
        <v>0</v>
      </c>
      <c r="T178" s="160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1" t="s">
        <v>95</v>
      </c>
      <c r="AT178" s="161" t="s">
        <v>142</v>
      </c>
      <c r="AU178" s="161" t="s">
        <v>87</v>
      </c>
      <c r="AY178" s="18" t="s">
        <v>140</v>
      </c>
      <c r="BE178" s="162">
        <f>IF(N178="základní",J178,0)</f>
        <v>0</v>
      </c>
      <c r="BF178" s="162">
        <f>IF(N178="snížená",J178,0)</f>
        <v>0</v>
      </c>
      <c r="BG178" s="162">
        <f>IF(N178="zákl. přenesená",J178,0)</f>
        <v>0</v>
      </c>
      <c r="BH178" s="162">
        <f>IF(N178="sníž. přenesená",J178,0)</f>
        <v>0</v>
      </c>
      <c r="BI178" s="162">
        <f>IF(N178="nulová",J178,0)</f>
        <v>0</v>
      </c>
      <c r="BJ178" s="18" t="s">
        <v>85</v>
      </c>
      <c r="BK178" s="162">
        <f>ROUND(I178*H178,2)</f>
        <v>0</v>
      </c>
      <c r="BL178" s="18" t="s">
        <v>95</v>
      </c>
      <c r="BM178" s="161" t="s">
        <v>547</v>
      </c>
    </row>
    <row r="179" spans="1:65" s="13" customFormat="1" ht="11.25">
      <c r="B179" s="163"/>
      <c r="D179" s="164" t="s">
        <v>148</v>
      </c>
      <c r="E179" s="165" t="s">
        <v>1</v>
      </c>
      <c r="F179" s="166" t="s">
        <v>548</v>
      </c>
      <c r="H179" s="165" t="s">
        <v>1</v>
      </c>
      <c r="I179" s="167"/>
      <c r="L179" s="163"/>
      <c r="M179" s="168"/>
      <c r="N179" s="169"/>
      <c r="O179" s="169"/>
      <c r="P179" s="169"/>
      <c r="Q179" s="169"/>
      <c r="R179" s="169"/>
      <c r="S179" s="169"/>
      <c r="T179" s="170"/>
      <c r="AT179" s="165" t="s">
        <v>148</v>
      </c>
      <c r="AU179" s="165" t="s">
        <v>87</v>
      </c>
      <c r="AV179" s="13" t="s">
        <v>85</v>
      </c>
      <c r="AW179" s="13" t="s">
        <v>34</v>
      </c>
      <c r="AX179" s="13" t="s">
        <v>78</v>
      </c>
      <c r="AY179" s="165" t="s">
        <v>140</v>
      </c>
    </row>
    <row r="180" spans="1:65" s="14" customFormat="1" ht="11.25">
      <c r="B180" s="171"/>
      <c r="D180" s="164" t="s">
        <v>148</v>
      </c>
      <c r="E180" s="172" t="s">
        <v>1</v>
      </c>
      <c r="F180" s="173" t="s">
        <v>549</v>
      </c>
      <c r="H180" s="174">
        <v>73.08</v>
      </c>
      <c r="I180" s="175"/>
      <c r="L180" s="171"/>
      <c r="M180" s="176"/>
      <c r="N180" s="177"/>
      <c r="O180" s="177"/>
      <c r="P180" s="177"/>
      <c r="Q180" s="177"/>
      <c r="R180" s="177"/>
      <c r="S180" s="177"/>
      <c r="T180" s="178"/>
      <c r="AT180" s="172" t="s">
        <v>148</v>
      </c>
      <c r="AU180" s="172" t="s">
        <v>87</v>
      </c>
      <c r="AV180" s="14" t="s">
        <v>87</v>
      </c>
      <c r="AW180" s="14" t="s">
        <v>34</v>
      </c>
      <c r="AX180" s="14" t="s">
        <v>78</v>
      </c>
      <c r="AY180" s="172" t="s">
        <v>140</v>
      </c>
    </row>
    <row r="181" spans="1:65" s="15" customFormat="1" ht="11.25">
      <c r="B181" s="179"/>
      <c r="D181" s="164" t="s">
        <v>148</v>
      </c>
      <c r="E181" s="180" t="s">
        <v>1</v>
      </c>
      <c r="F181" s="181" t="s">
        <v>159</v>
      </c>
      <c r="H181" s="182">
        <v>73.08</v>
      </c>
      <c r="I181" s="183"/>
      <c r="L181" s="179"/>
      <c r="M181" s="184"/>
      <c r="N181" s="185"/>
      <c r="O181" s="185"/>
      <c r="P181" s="185"/>
      <c r="Q181" s="185"/>
      <c r="R181" s="185"/>
      <c r="S181" s="185"/>
      <c r="T181" s="186"/>
      <c r="AT181" s="180" t="s">
        <v>148</v>
      </c>
      <c r="AU181" s="180" t="s">
        <v>87</v>
      </c>
      <c r="AV181" s="15" t="s">
        <v>95</v>
      </c>
      <c r="AW181" s="15" t="s">
        <v>34</v>
      </c>
      <c r="AX181" s="15" t="s">
        <v>85</v>
      </c>
      <c r="AY181" s="180" t="s">
        <v>140</v>
      </c>
    </row>
    <row r="182" spans="1:65" s="12" customFormat="1" ht="22.9" customHeight="1">
      <c r="B182" s="136"/>
      <c r="D182" s="137" t="s">
        <v>77</v>
      </c>
      <c r="E182" s="147" t="s">
        <v>101</v>
      </c>
      <c r="F182" s="147" t="s">
        <v>550</v>
      </c>
      <c r="I182" s="139"/>
      <c r="J182" s="148">
        <f>BK182</f>
        <v>0</v>
      </c>
      <c r="L182" s="136"/>
      <c r="M182" s="141"/>
      <c r="N182" s="142"/>
      <c r="O182" s="142"/>
      <c r="P182" s="143">
        <f>SUM(P183:P186)</f>
        <v>0</v>
      </c>
      <c r="Q182" s="142"/>
      <c r="R182" s="143">
        <f>SUM(R183:R186)</f>
        <v>0</v>
      </c>
      <c r="S182" s="142"/>
      <c r="T182" s="144">
        <f>SUM(T183:T186)</f>
        <v>0</v>
      </c>
      <c r="AR182" s="137" t="s">
        <v>85</v>
      </c>
      <c r="AT182" s="145" t="s">
        <v>77</v>
      </c>
      <c r="AU182" s="145" t="s">
        <v>85</v>
      </c>
      <c r="AY182" s="137" t="s">
        <v>140</v>
      </c>
      <c r="BK182" s="146">
        <f>SUM(BK183:BK186)</f>
        <v>0</v>
      </c>
    </row>
    <row r="183" spans="1:65" s="2" customFormat="1" ht="21.75" customHeight="1">
      <c r="A183" s="33"/>
      <c r="B183" s="149"/>
      <c r="C183" s="150" t="s">
        <v>247</v>
      </c>
      <c r="D183" s="150" t="s">
        <v>142</v>
      </c>
      <c r="E183" s="151" t="s">
        <v>551</v>
      </c>
      <c r="F183" s="152" t="s">
        <v>552</v>
      </c>
      <c r="G183" s="153" t="s">
        <v>166</v>
      </c>
      <c r="H183" s="154">
        <v>19.2</v>
      </c>
      <c r="I183" s="155"/>
      <c r="J183" s="156">
        <f>ROUND(I183*H183,2)</f>
        <v>0</v>
      </c>
      <c r="K183" s="152" t="s">
        <v>1</v>
      </c>
      <c r="L183" s="34"/>
      <c r="M183" s="157" t="s">
        <v>1</v>
      </c>
      <c r="N183" s="158" t="s">
        <v>43</v>
      </c>
      <c r="O183" s="59"/>
      <c r="P183" s="159">
        <f>O183*H183</f>
        <v>0</v>
      </c>
      <c r="Q183" s="159">
        <v>0</v>
      </c>
      <c r="R183" s="159">
        <f>Q183*H183</f>
        <v>0</v>
      </c>
      <c r="S183" s="159">
        <v>0</v>
      </c>
      <c r="T183" s="160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1" t="s">
        <v>95</v>
      </c>
      <c r="AT183" s="161" t="s">
        <v>142</v>
      </c>
      <c r="AU183" s="161" t="s">
        <v>87</v>
      </c>
      <c r="AY183" s="18" t="s">
        <v>140</v>
      </c>
      <c r="BE183" s="162">
        <f>IF(N183="základní",J183,0)</f>
        <v>0</v>
      </c>
      <c r="BF183" s="162">
        <f>IF(N183="snížená",J183,0)</f>
        <v>0</v>
      </c>
      <c r="BG183" s="162">
        <f>IF(N183="zákl. přenesená",J183,0)</f>
        <v>0</v>
      </c>
      <c r="BH183" s="162">
        <f>IF(N183="sníž. přenesená",J183,0)</f>
        <v>0</v>
      </c>
      <c r="BI183" s="162">
        <f>IF(N183="nulová",J183,0)</f>
        <v>0</v>
      </c>
      <c r="BJ183" s="18" t="s">
        <v>85</v>
      </c>
      <c r="BK183" s="162">
        <f>ROUND(I183*H183,2)</f>
        <v>0</v>
      </c>
      <c r="BL183" s="18" t="s">
        <v>95</v>
      </c>
      <c r="BM183" s="161" t="s">
        <v>553</v>
      </c>
    </row>
    <row r="184" spans="1:65" s="13" customFormat="1" ht="11.25">
      <c r="B184" s="163"/>
      <c r="D184" s="164" t="s">
        <v>148</v>
      </c>
      <c r="E184" s="165" t="s">
        <v>1</v>
      </c>
      <c r="F184" s="166" t="s">
        <v>554</v>
      </c>
      <c r="H184" s="165" t="s">
        <v>1</v>
      </c>
      <c r="I184" s="167"/>
      <c r="L184" s="163"/>
      <c r="M184" s="168"/>
      <c r="N184" s="169"/>
      <c r="O184" s="169"/>
      <c r="P184" s="169"/>
      <c r="Q184" s="169"/>
      <c r="R184" s="169"/>
      <c r="S184" s="169"/>
      <c r="T184" s="170"/>
      <c r="AT184" s="165" t="s">
        <v>148</v>
      </c>
      <c r="AU184" s="165" t="s">
        <v>87</v>
      </c>
      <c r="AV184" s="13" t="s">
        <v>85</v>
      </c>
      <c r="AW184" s="13" t="s">
        <v>34</v>
      </c>
      <c r="AX184" s="13" t="s">
        <v>78</v>
      </c>
      <c r="AY184" s="165" t="s">
        <v>140</v>
      </c>
    </row>
    <row r="185" spans="1:65" s="14" customFormat="1" ht="11.25">
      <c r="B185" s="171"/>
      <c r="D185" s="164" t="s">
        <v>148</v>
      </c>
      <c r="E185" s="172" t="s">
        <v>1</v>
      </c>
      <c r="F185" s="173" t="s">
        <v>555</v>
      </c>
      <c r="H185" s="174">
        <v>19.2</v>
      </c>
      <c r="I185" s="175"/>
      <c r="L185" s="171"/>
      <c r="M185" s="176"/>
      <c r="N185" s="177"/>
      <c r="O185" s="177"/>
      <c r="P185" s="177"/>
      <c r="Q185" s="177"/>
      <c r="R185" s="177"/>
      <c r="S185" s="177"/>
      <c r="T185" s="178"/>
      <c r="AT185" s="172" t="s">
        <v>148</v>
      </c>
      <c r="AU185" s="172" t="s">
        <v>87</v>
      </c>
      <c r="AV185" s="14" t="s">
        <v>87</v>
      </c>
      <c r="AW185" s="14" t="s">
        <v>34</v>
      </c>
      <c r="AX185" s="14" t="s">
        <v>78</v>
      </c>
      <c r="AY185" s="172" t="s">
        <v>140</v>
      </c>
    </row>
    <row r="186" spans="1:65" s="15" customFormat="1" ht="11.25">
      <c r="B186" s="179"/>
      <c r="D186" s="164" t="s">
        <v>148</v>
      </c>
      <c r="E186" s="180" t="s">
        <v>1</v>
      </c>
      <c r="F186" s="181" t="s">
        <v>159</v>
      </c>
      <c r="H186" s="182">
        <v>19.2</v>
      </c>
      <c r="I186" s="183"/>
      <c r="L186" s="179"/>
      <c r="M186" s="184"/>
      <c r="N186" s="185"/>
      <c r="O186" s="185"/>
      <c r="P186" s="185"/>
      <c r="Q186" s="185"/>
      <c r="R186" s="185"/>
      <c r="S186" s="185"/>
      <c r="T186" s="186"/>
      <c r="AT186" s="180" t="s">
        <v>148</v>
      </c>
      <c r="AU186" s="180" t="s">
        <v>87</v>
      </c>
      <c r="AV186" s="15" t="s">
        <v>95</v>
      </c>
      <c r="AW186" s="15" t="s">
        <v>34</v>
      </c>
      <c r="AX186" s="15" t="s">
        <v>85</v>
      </c>
      <c r="AY186" s="180" t="s">
        <v>140</v>
      </c>
    </row>
    <row r="187" spans="1:65" s="12" customFormat="1" ht="22.9" customHeight="1">
      <c r="B187" s="136"/>
      <c r="D187" s="137" t="s">
        <v>77</v>
      </c>
      <c r="E187" s="147" t="s">
        <v>224</v>
      </c>
      <c r="F187" s="147" t="s">
        <v>385</v>
      </c>
      <c r="I187" s="139"/>
      <c r="J187" s="148">
        <f>BK187</f>
        <v>0</v>
      </c>
      <c r="L187" s="136"/>
      <c r="M187" s="141"/>
      <c r="N187" s="142"/>
      <c r="O187" s="142"/>
      <c r="P187" s="143">
        <f>SUM(P188:P219)</f>
        <v>0</v>
      </c>
      <c r="Q187" s="142"/>
      <c r="R187" s="143">
        <f>SUM(R188:R219)</f>
        <v>2.9219200000000001E-2</v>
      </c>
      <c r="S187" s="142"/>
      <c r="T187" s="144">
        <f>SUM(T188:T219)</f>
        <v>0</v>
      </c>
      <c r="AR187" s="137" t="s">
        <v>85</v>
      </c>
      <c r="AT187" s="145" t="s">
        <v>77</v>
      </c>
      <c r="AU187" s="145" t="s">
        <v>85</v>
      </c>
      <c r="AY187" s="137" t="s">
        <v>140</v>
      </c>
      <c r="BK187" s="146">
        <f>SUM(BK188:BK219)</f>
        <v>0</v>
      </c>
    </row>
    <row r="188" spans="1:65" s="2" customFormat="1" ht="24.2" customHeight="1">
      <c r="A188" s="33"/>
      <c r="B188" s="149"/>
      <c r="C188" s="150" t="s">
        <v>253</v>
      </c>
      <c r="D188" s="150" t="s">
        <v>142</v>
      </c>
      <c r="E188" s="151" t="s">
        <v>405</v>
      </c>
      <c r="F188" s="152" t="s">
        <v>406</v>
      </c>
      <c r="G188" s="153" t="s">
        <v>145</v>
      </c>
      <c r="H188" s="154">
        <v>78.72</v>
      </c>
      <c r="I188" s="155"/>
      <c r="J188" s="156">
        <f>ROUND(I188*H188,2)</f>
        <v>0</v>
      </c>
      <c r="K188" s="152" t="s">
        <v>146</v>
      </c>
      <c r="L188" s="34"/>
      <c r="M188" s="157" t="s">
        <v>1</v>
      </c>
      <c r="N188" s="158" t="s">
        <v>43</v>
      </c>
      <c r="O188" s="59"/>
      <c r="P188" s="159">
        <f>O188*H188</f>
        <v>0</v>
      </c>
      <c r="Q188" s="159">
        <v>3.6000000000000002E-4</v>
      </c>
      <c r="R188" s="159">
        <f>Q188*H188</f>
        <v>2.8339200000000002E-2</v>
      </c>
      <c r="S188" s="159">
        <v>0</v>
      </c>
      <c r="T188" s="160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1" t="s">
        <v>95</v>
      </c>
      <c r="AT188" s="161" t="s">
        <v>142</v>
      </c>
      <c r="AU188" s="161" t="s">
        <v>87</v>
      </c>
      <c r="AY188" s="18" t="s">
        <v>140</v>
      </c>
      <c r="BE188" s="162">
        <f>IF(N188="základní",J188,0)</f>
        <v>0</v>
      </c>
      <c r="BF188" s="162">
        <f>IF(N188="snížená",J188,0)</f>
        <v>0</v>
      </c>
      <c r="BG188" s="162">
        <f>IF(N188="zákl. přenesená",J188,0)</f>
        <v>0</v>
      </c>
      <c r="BH188" s="162">
        <f>IF(N188="sníž. přenesená",J188,0)</f>
        <v>0</v>
      </c>
      <c r="BI188" s="162">
        <f>IF(N188="nulová",J188,0)</f>
        <v>0</v>
      </c>
      <c r="BJ188" s="18" t="s">
        <v>85</v>
      </c>
      <c r="BK188" s="162">
        <f>ROUND(I188*H188,2)</f>
        <v>0</v>
      </c>
      <c r="BL188" s="18" t="s">
        <v>95</v>
      </c>
      <c r="BM188" s="161" t="s">
        <v>556</v>
      </c>
    </row>
    <row r="189" spans="1:65" s="13" customFormat="1" ht="11.25">
      <c r="B189" s="163"/>
      <c r="D189" s="164" t="s">
        <v>148</v>
      </c>
      <c r="E189" s="165" t="s">
        <v>1</v>
      </c>
      <c r="F189" s="166" t="s">
        <v>557</v>
      </c>
      <c r="H189" s="165" t="s">
        <v>1</v>
      </c>
      <c r="I189" s="167"/>
      <c r="L189" s="163"/>
      <c r="M189" s="168"/>
      <c r="N189" s="169"/>
      <c r="O189" s="169"/>
      <c r="P189" s="169"/>
      <c r="Q189" s="169"/>
      <c r="R189" s="169"/>
      <c r="S189" s="169"/>
      <c r="T189" s="170"/>
      <c r="AT189" s="165" t="s">
        <v>148</v>
      </c>
      <c r="AU189" s="165" t="s">
        <v>87</v>
      </c>
      <c r="AV189" s="13" t="s">
        <v>85</v>
      </c>
      <c r="AW189" s="13" t="s">
        <v>34</v>
      </c>
      <c r="AX189" s="13" t="s">
        <v>78</v>
      </c>
      <c r="AY189" s="165" t="s">
        <v>140</v>
      </c>
    </row>
    <row r="190" spans="1:65" s="14" customFormat="1" ht="11.25">
      <c r="B190" s="171"/>
      <c r="D190" s="164" t="s">
        <v>148</v>
      </c>
      <c r="E190" s="172" t="s">
        <v>1</v>
      </c>
      <c r="F190" s="173" t="s">
        <v>558</v>
      </c>
      <c r="H190" s="174">
        <v>57.6</v>
      </c>
      <c r="I190" s="175"/>
      <c r="L190" s="171"/>
      <c r="M190" s="176"/>
      <c r="N190" s="177"/>
      <c r="O190" s="177"/>
      <c r="P190" s="177"/>
      <c r="Q190" s="177"/>
      <c r="R190" s="177"/>
      <c r="S190" s="177"/>
      <c r="T190" s="178"/>
      <c r="AT190" s="172" t="s">
        <v>148</v>
      </c>
      <c r="AU190" s="172" t="s">
        <v>87</v>
      </c>
      <c r="AV190" s="14" t="s">
        <v>87</v>
      </c>
      <c r="AW190" s="14" t="s">
        <v>34</v>
      </c>
      <c r="AX190" s="14" t="s">
        <v>78</v>
      </c>
      <c r="AY190" s="172" t="s">
        <v>140</v>
      </c>
    </row>
    <row r="191" spans="1:65" s="14" customFormat="1" ht="11.25">
      <c r="B191" s="171"/>
      <c r="D191" s="164" t="s">
        <v>148</v>
      </c>
      <c r="E191" s="172" t="s">
        <v>1</v>
      </c>
      <c r="F191" s="173" t="s">
        <v>559</v>
      </c>
      <c r="H191" s="174">
        <v>21.12</v>
      </c>
      <c r="I191" s="175"/>
      <c r="L191" s="171"/>
      <c r="M191" s="176"/>
      <c r="N191" s="177"/>
      <c r="O191" s="177"/>
      <c r="P191" s="177"/>
      <c r="Q191" s="177"/>
      <c r="R191" s="177"/>
      <c r="S191" s="177"/>
      <c r="T191" s="178"/>
      <c r="AT191" s="172" t="s">
        <v>148</v>
      </c>
      <c r="AU191" s="172" t="s">
        <v>87</v>
      </c>
      <c r="AV191" s="14" t="s">
        <v>87</v>
      </c>
      <c r="AW191" s="14" t="s">
        <v>34</v>
      </c>
      <c r="AX191" s="14" t="s">
        <v>78</v>
      </c>
      <c r="AY191" s="172" t="s">
        <v>140</v>
      </c>
    </row>
    <row r="192" spans="1:65" s="15" customFormat="1" ht="11.25">
      <c r="B192" s="179"/>
      <c r="D192" s="164" t="s">
        <v>148</v>
      </c>
      <c r="E192" s="180" t="s">
        <v>1</v>
      </c>
      <c r="F192" s="181" t="s">
        <v>159</v>
      </c>
      <c r="H192" s="182">
        <v>78.72</v>
      </c>
      <c r="I192" s="183"/>
      <c r="L192" s="179"/>
      <c r="M192" s="184"/>
      <c r="N192" s="185"/>
      <c r="O192" s="185"/>
      <c r="P192" s="185"/>
      <c r="Q192" s="185"/>
      <c r="R192" s="185"/>
      <c r="S192" s="185"/>
      <c r="T192" s="186"/>
      <c r="AT192" s="180" t="s">
        <v>148</v>
      </c>
      <c r="AU192" s="180" t="s">
        <v>87</v>
      </c>
      <c r="AV192" s="15" t="s">
        <v>95</v>
      </c>
      <c r="AW192" s="15" t="s">
        <v>34</v>
      </c>
      <c r="AX192" s="15" t="s">
        <v>85</v>
      </c>
      <c r="AY192" s="180" t="s">
        <v>140</v>
      </c>
    </row>
    <row r="193" spans="1:65" s="2" customFormat="1" ht="24.2" customHeight="1">
      <c r="A193" s="33"/>
      <c r="B193" s="149"/>
      <c r="C193" s="150" t="s">
        <v>259</v>
      </c>
      <c r="D193" s="150" t="s">
        <v>142</v>
      </c>
      <c r="E193" s="151" t="s">
        <v>560</v>
      </c>
      <c r="F193" s="152" t="s">
        <v>561</v>
      </c>
      <c r="G193" s="153" t="s">
        <v>323</v>
      </c>
      <c r="H193" s="154">
        <v>40</v>
      </c>
      <c r="I193" s="155"/>
      <c r="J193" s="156">
        <f>ROUND(I193*H193,2)</f>
        <v>0</v>
      </c>
      <c r="K193" s="152" t="s">
        <v>1</v>
      </c>
      <c r="L193" s="34"/>
      <c r="M193" s="157" t="s">
        <v>1</v>
      </c>
      <c r="N193" s="158" t="s">
        <v>43</v>
      </c>
      <c r="O193" s="59"/>
      <c r="P193" s="159">
        <f>O193*H193</f>
        <v>0</v>
      </c>
      <c r="Q193" s="159">
        <v>0</v>
      </c>
      <c r="R193" s="159">
        <f>Q193*H193</f>
        <v>0</v>
      </c>
      <c r="S193" s="159">
        <v>0</v>
      </c>
      <c r="T193" s="160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1" t="s">
        <v>95</v>
      </c>
      <c r="AT193" s="161" t="s">
        <v>142</v>
      </c>
      <c r="AU193" s="161" t="s">
        <v>87</v>
      </c>
      <c r="AY193" s="18" t="s">
        <v>140</v>
      </c>
      <c r="BE193" s="162">
        <f>IF(N193="základní",J193,0)</f>
        <v>0</v>
      </c>
      <c r="BF193" s="162">
        <f>IF(N193="snížená",J193,0)</f>
        <v>0</v>
      </c>
      <c r="BG193" s="162">
        <f>IF(N193="zákl. přenesená",J193,0)</f>
        <v>0</v>
      </c>
      <c r="BH193" s="162">
        <f>IF(N193="sníž. přenesená",J193,0)</f>
        <v>0</v>
      </c>
      <c r="BI193" s="162">
        <f>IF(N193="nulová",J193,0)</f>
        <v>0</v>
      </c>
      <c r="BJ193" s="18" t="s">
        <v>85</v>
      </c>
      <c r="BK193" s="162">
        <f>ROUND(I193*H193,2)</f>
        <v>0</v>
      </c>
      <c r="BL193" s="18" t="s">
        <v>95</v>
      </c>
      <c r="BM193" s="161" t="s">
        <v>562</v>
      </c>
    </row>
    <row r="194" spans="1:65" s="13" customFormat="1" ht="11.25">
      <c r="B194" s="163"/>
      <c r="D194" s="164" t="s">
        <v>148</v>
      </c>
      <c r="E194" s="165" t="s">
        <v>1</v>
      </c>
      <c r="F194" s="166" t="s">
        <v>563</v>
      </c>
      <c r="H194" s="165" t="s">
        <v>1</v>
      </c>
      <c r="I194" s="167"/>
      <c r="L194" s="163"/>
      <c r="M194" s="168"/>
      <c r="N194" s="169"/>
      <c r="O194" s="169"/>
      <c r="P194" s="169"/>
      <c r="Q194" s="169"/>
      <c r="R194" s="169"/>
      <c r="S194" s="169"/>
      <c r="T194" s="170"/>
      <c r="AT194" s="165" t="s">
        <v>148</v>
      </c>
      <c r="AU194" s="165" t="s">
        <v>87</v>
      </c>
      <c r="AV194" s="13" t="s">
        <v>85</v>
      </c>
      <c r="AW194" s="13" t="s">
        <v>34</v>
      </c>
      <c r="AX194" s="13" t="s">
        <v>78</v>
      </c>
      <c r="AY194" s="165" t="s">
        <v>140</v>
      </c>
    </row>
    <row r="195" spans="1:65" s="14" customFormat="1" ht="11.25">
      <c r="B195" s="171"/>
      <c r="D195" s="164" t="s">
        <v>148</v>
      </c>
      <c r="E195" s="172" t="s">
        <v>1</v>
      </c>
      <c r="F195" s="173" t="s">
        <v>564</v>
      </c>
      <c r="H195" s="174">
        <v>40</v>
      </c>
      <c r="I195" s="175"/>
      <c r="L195" s="171"/>
      <c r="M195" s="176"/>
      <c r="N195" s="177"/>
      <c r="O195" s="177"/>
      <c r="P195" s="177"/>
      <c r="Q195" s="177"/>
      <c r="R195" s="177"/>
      <c r="S195" s="177"/>
      <c r="T195" s="178"/>
      <c r="AT195" s="172" t="s">
        <v>148</v>
      </c>
      <c r="AU195" s="172" t="s">
        <v>87</v>
      </c>
      <c r="AV195" s="14" t="s">
        <v>87</v>
      </c>
      <c r="AW195" s="14" t="s">
        <v>34</v>
      </c>
      <c r="AX195" s="14" t="s">
        <v>85</v>
      </c>
      <c r="AY195" s="172" t="s">
        <v>140</v>
      </c>
    </row>
    <row r="196" spans="1:65" s="2" customFormat="1" ht="33" customHeight="1">
      <c r="A196" s="33"/>
      <c r="B196" s="149"/>
      <c r="C196" s="195" t="s">
        <v>264</v>
      </c>
      <c r="D196" s="195" t="s">
        <v>254</v>
      </c>
      <c r="E196" s="196" t="s">
        <v>565</v>
      </c>
      <c r="F196" s="197" t="s">
        <v>566</v>
      </c>
      <c r="G196" s="198" t="s">
        <v>383</v>
      </c>
      <c r="H196" s="199">
        <v>40.4</v>
      </c>
      <c r="I196" s="200"/>
      <c r="J196" s="201">
        <f>ROUND(I196*H196,2)</f>
        <v>0</v>
      </c>
      <c r="K196" s="197" t="s">
        <v>1</v>
      </c>
      <c r="L196" s="202"/>
      <c r="M196" s="203" t="s">
        <v>1</v>
      </c>
      <c r="N196" s="204" t="s">
        <v>43</v>
      </c>
      <c r="O196" s="59"/>
      <c r="P196" s="159">
        <f>O196*H196</f>
        <v>0</v>
      </c>
      <c r="Q196" s="159">
        <v>0</v>
      </c>
      <c r="R196" s="159">
        <f>Q196*H196</f>
        <v>0</v>
      </c>
      <c r="S196" s="159">
        <v>0</v>
      </c>
      <c r="T196" s="16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1" t="s">
        <v>217</v>
      </c>
      <c r="AT196" s="161" t="s">
        <v>254</v>
      </c>
      <c r="AU196" s="161" t="s">
        <v>87</v>
      </c>
      <c r="AY196" s="18" t="s">
        <v>140</v>
      </c>
      <c r="BE196" s="162">
        <f>IF(N196="základní",J196,0)</f>
        <v>0</v>
      </c>
      <c r="BF196" s="162">
        <f>IF(N196="snížená",J196,0)</f>
        <v>0</v>
      </c>
      <c r="BG196" s="162">
        <f>IF(N196="zákl. přenesená",J196,0)</f>
        <v>0</v>
      </c>
      <c r="BH196" s="162">
        <f>IF(N196="sníž. přenesená",J196,0)</f>
        <v>0</v>
      </c>
      <c r="BI196" s="162">
        <f>IF(N196="nulová",J196,0)</f>
        <v>0</v>
      </c>
      <c r="BJ196" s="18" t="s">
        <v>85</v>
      </c>
      <c r="BK196" s="162">
        <f>ROUND(I196*H196,2)</f>
        <v>0</v>
      </c>
      <c r="BL196" s="18" t="s">
        <v>95</v>
      </c>
      <c r="BM196" s="161" t="s">
        <v>567</v>
      </c>
    </row>
    <row r="197" spans="1:65" s="14" customFormat="1" ht="11.25">
      <c r="B197" s="171"/>
      <c r="D197" s="164" t="s">
        <v>148</v>
      </c>
      <c r="E197" s="172" t="s">
        <v>1</v>
      </c>
      <c r="F197" s="173" t="s">
        <v>568</v>
      </c>
      <c r="H197" s="174">
        <v>40.4</v>
      </c>
      <c r="I197" s="175"/>
      <c r="L197" s="171"/>
      <c r="M197" s="176"/>
      <c r="N197" s="177"/>
      <c r="O197" s="177"/>
      <c r="P197" s="177"/>
      <c r="Q197" s="177"/>
      <c r="R197" s="177"/>
      <c r="S197" s="177"/>
      <c r="T197" s="178"/>
      <c r="AT197" s="172" t="s">
        <v>148</v>
      </c>
      <c r="AU197" s="172" t="s">
        <v>87</v>
      </c>
      <c r="AV197" s="14" t="s">
        <v>87</v>
      </c>
      <c r="AW197" s="14" t="s">
        <v>34</v>
      </c>
      <c r="AX197" s="14" t="s">
        <v>78</v>
      </c>
      <c r="AY197" s="172" t="s">
        <v>140</v>
      </c>
    </row>
    <row r="198" spans="1:65" s="15" customFormat="1" ht="11.25">
      <c r="B198" s="179"/>
      <c r="D198" s="164" t="s">
        <v>148</v>
      </c>
      <c r="E198" s="180" t="s">
        <v>1</v>
      </c>
      <c r="F198" s="181" t="s">
        <v>159</v>
      </c>
      <c r="H198" s="182">
        <v>40.4</v>
      </c>
      <c r="I198" s="183"/>
      <c r="L198" s="179"/>
      <c r="M198" s="184"/>
      <c r="N198" s="185"/>
      <c r="O198" s="185"/>
      <c r="P198" s="185"/>
      <c r="Q198" s="185"/>
      <c r="R198" s="185"/>
      <c r="S198" s="185"/>
      <c r="T198" s="186"/>
      <c r="AT198" s="180" t="s">
        <v>148</v>
      </c>
      <c r="AU198" s="180" t="s">
        <v>87</v>
      </c>
      <c r="AV198" s="15" t="s">
        <v>95</v>
      </c>
      <c r="AW198" s="15" t="s">
        <v>34</v>
      </c>
      <c r="AX198" s="15" t="s">
        <v>85</v>
      </c>
      <c r="AY198" s="180" t="s">
        <v>140</v>
      </c>
    </row>
    <row r="199" spans="1:65" s="2" customFormat="1" ht="33" customHeight="1">
      <c r="A199" s="33"/>
      <c r="B199" s="149"/>
      <c r="C199" s="195" t="s">
        <v>270</v>
      </c>
      <c r="D199" s="195" t="s">
        <v>254</v>
      </c>
      <c r="E199" s="196" t="s">
        <v>569</v>
      </c>
      <c r="F199" s="197" t="s">
        <v>570</v>
      </c>
      <c r="G199" s="198" t="s">
        <v>383</v>
      </c>
      <c r="H199" s="199">
        <v>2.02</v>
      </c>
      <c r="I199" s="200"/>
      <c r="J199" s="201">
        <f>ROUND(I199*H199,2)</f>
        <v>0</v>
      </c>
      <c r="K199" s="197" t="s">
        <v>1</v>
      </c>
      <c r="L199" s="202"/>
      <c r="M199" s="203" t="s">
        <v>1</v>
      </c>
      <c r="N199" s="204" t="s">
        <v>43</v>
      </c>
      <c r="O199" s="59"/>
      <c r="P199" s="159">
        <f>O199*H199</f>
        <v>0</v>
      </c>
      <c r="Q199" s="159">
        <v>0</v>
      </c>
      <c r="R199" s="159">
        <f>Q199*H199</f>
        <v>0</v>
      </c>
      <c r="S199" s="159">
        <v>0</v>
      </c>
      <c r="T199" s="160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1" t="s">
        <v>217</v>
      </c>
      <c r="AT199" s="161" t="s">
        <v>254</v>
      </c>
      <c r="AU199" s="161" t="s">
        <v>87</v>
      </c>
      <c r="AY199" s="18" t="s">
        <v>140</v>
      </c>
      <c r="BE199" s="162">
        <f>IF(N199="základní",J199,0)</f>
        <v>0</v>
      </c>
      <c r="BF199" s="162">
        <f>IF(N199="snížená",J199,0)</f>
        <v>0</v>
      </c>
      <c r="BG199" s="162">
        <f>IF(N199="zákl. přenesená",J199,0)</f>
        <v>0</v>
      </c>
      <c r="BH199" s="162">
        <f>IF(N199="sníž. přenesená",J199,0)</f>
        <v>0</v>
      </c>
      <c r="BI199" s="162">
        <f>IF(N199="nulová",J199,0)</f>
        <v>0</v>
      </c>
      <c r="BJ199" s="18" t="s">
        <v>85</v>
      </c>
      <c r="BK199" s="162">
        <f>ROUND(I199*H199,2)</f>
        <v>0</v>
      </c>
      <c r="BL199" s="18" t="s">
        <v>95</v>
      </c>
      <c r="BM199" s="161" t="s">
        <v>571</v>
      </c>
    </row>
    <row r="200" spans="1:65" s="14" customFormat="1" ht="11.25">
      <c r="B200" s="171"/>
      <c r="D200" s="164" t="s">
        <v>148</v>
      </c>
      <c r="E200" s="172" t="s">
        <v>1</v>
      </c>
      <c r="F200" s="173" t="s">
        <v>572</v>
      </c>
      <c r="H200" s="174">
        <v>2.02</v>
      </c>
      <c r="I200" s="175"/>
      <c r="L200" s="171"/>
      <c r="M200" s="176"/>
      <c r="N200" s="177"/>
      <c r="O200" s="177"/>
      <c r="P200" s="177"/>
      <c r="Q200" s="177"/>
      <c r="R200" s="177"/>
      <c r="S200" s="177"/>
      <c r="T200" s="178"/>
      <c r="AT200" s="172" t="s">
        <v>148</v>
      </c>
      <c r="AU200" s="172" t="s">
        <v>87</v>
      </c>
      <c r="AV200" s="14" t="s">
        <v>87</v>
      </c>
      <c r="AW200" s="14" t="s">
        <v>34</v>
      </c>
      <c r="AX200" s="14" t="s">
        <v>78</v>
      </c>
      <c r="AY200" s="172" t="s">
        <v>140</v>
      </c>
    </row>
    <row r="201" spans="1:65" s="15" customFormat="1" ht="11.25">
      <c r="B201" s="179"/>
      <c r="D201" s="164" t="s">
        <v>148</v>
      </c>
      <c r="E201" s="180" t="s">
        <v>1</v>
      </c>
      <c r="F201" s="181" t="s">
        <v>159</v>
      </c>
      <c r="H201" s="182">
        <v>2.02</v>
      </c>
      <c r="I201" s="183"/>
      <c r="L201" s="179"/>
      <c r="M201" s="184"/>
      <c r="N201" s="185"/>
      <c r="O201" s="185"/>
      <c r="P201" s="185"/>
      <c r="Q201" s="185"/>
      <c r="R201" s="185"/>
      <c r="S201" s="185"/>
      <c r="T201" s="186"/>
      <c r="AT201" s="180" t="s">
        <v>148</v>
      </c>
      <c r="AU201" s="180" t="s">
        <v>87</v>
      </c>
      <c r="AV201" s="15" t="s">
        <v>95</v>
      </c>
      <c r="AW201" s="15" t="s">
        <v>34</v>
      </c>
      <c r="AX201" s="15" t="s">
        <v>85</v>
      </c>
      <c r="AY201" s="180" t="s">
        <v>140</v>
      </c>
    </row>
    <row r="202" spans="1:65" s="2" customFormat="1" ht="24.2" customHeight="1">
      <c r="A202" s="33"/>
      <c r="B202" s="149"/>
      <c r="C202" s="195" t="s">
        <v>276</v>
      </c>
      <c r="D202" s="195" t="s">
        <v>254</v>
      </c>
      <c r="E202" s="196" t="s">
        <v>573</v>
      </c>
      <c r="F202" s="197" t="s">
        <v>574</v>
      </c>
      <c r="G202" s="198" t="s">
        <v>383</v>
      </c>
      <c r="H202" s="199">
        <v>8.08</v>
      </c>
      <c r="I202" s="200"/>
      <c r="J202" s="201">
        <f>ROUND(I202*H202,2)</f>
        <v>0</v>
      </c>
      <c r="K202" s="197" t="s">
        <v>1</v>
      </c>
      <c r="L202" s="202"/>
      <c r="M202" s="203" t="s">
        <v>1</v>
      </c>
      <c r="N202" s="204" t="s">
        <v>43</v>
      </c>
      <c r="O202" s="59"/>
      <c r="P202" s="159">
        <f>O202*H202</f>
        <v>0</v>
      </c>
      <c r="Q202" s="159">
        <v>0</v>
      </c>
      <c r="R202" s="159">
        <f>Q202*H202</f>
        <v>0</v>
      </c>
      <c r="S202" s="159">
        <v>0</v>
      </c>
      <c r="T202" s="160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1" t="s">
        <v>217</v>
      </c>
      <c r="AT202" s="161" t="s">
        <v>254</v>
      </c>
      <c r="AU202" s="161" t="s">
        <v>87</v>
      </c>
      <c r="AY202" s="18" t="s">
        <v>140</v>
      </c>
      <c r="BE202" s="162">
        <f>IF(N202="základní",J202,0)</f>
        <v>0</v>
      </c>
      <c r="BF202" s="162">
        <f>IF(N202="snížená",J202,0)</f>
        <v>0</v>
      </c>
      <c r="BG202" s="162">
        <f>IF(N202="zákl. přenesená",J202,0)</f>
        <v>0</v>
      </c>
      <c r="BH202" s="162">
        <f>IF(N202="sníž. přenesená",J202,0)</f>
        <v>0</v>
      </c>
      <c r="BI202" s="162">
        <f>IF(N202="nulová",J202,0)</f>
        <v>0</v>
      </c>
      <c r="BJ202" s="18" t="s">
        <v>85</v>
      </c>
      <c r="BK202" s="162">
        <f>ROUND(I202*H202,2)</f>
        <v>0</v>
      </c>
      <c r="BL202" s="18" t="s">
        <v>95</v>
      </c>
      <c r="BM202" s="161" t="s">
        <v>575</v>
      </c>
    </row>
    <row r="203" spans="1:65" s="14" customFormat="1" ht="11.25">
      <c r="B203" s="171"/>
      <c r="D203" s="164" t="s">
        <v>148</v>
      </c>
      <c r="E203" s="172" t="s">
        <v>1</v>
      </c>
      <c r="F203" s="173" t="s">
        <v>576</v>
      </c>
      <c r="H203" s="174">
        <v>8.08</v>
      </c>
      <c r="I203" s="175"/>
      <c r="L203" s="171"/>
      <c r="M203" s="176"/>
      <c r="N203" s="177"/>
      <c r="O203" s="177"/>
      <c r="P203" s="177"/>
      <c r="Q203" s="177"/>
      <c r="R203" s="177"/>
      <c r="S203" s="177"/>
      <c r="T203" s="178"/>
      <c r="AT203" s="172" t="s">
        <v>148</v>
      </c>
      <c r="AU203" s="172" t="s">
        <v>87</v>
      </c>
      <c r="AV203" s="14" t="s">
        <v>87</v>
      </c>
      <c r="AW203" s="14" t="s">
        <v>34</v>
      </c>
      <c r="AX203" s="14" t="s">
        <v>78</v>
      </c>
      <c r="AY203" s="172" t="s">
        <v>140</v>
      </c>
    </row>
    <row r="204" spans="1:65" s="15" customFormat="1" ht="11.25">
      <c r="B204" s="179"/>
      <c r="D204" s="164" t="s">
        <v>148</v>
      </c>
      <c r="E204" s="180" t="s">
        <v>1</v>
      </c>
      <c r="F204" s="181" t="s">
        <v>159</v>
      </c>
      <c r="H204" s="182">
        <v>8.08</v>
      </c>
      <c r="I204" s="183"/>
      <c r="L204" s="179"/>
      <c r="M204" s="184"/>
      <c r="N204" s="185"/>
      <c r="O204" s="185"/>
      <c r="P204" s="185"/>
      <c r="Q204" s="185"/>
      <c r="R204" s="185"/>
      <c r="S204" s="185"/>
      <c r="T204" s="186"/>
      <c r="AT204" s="180" t="s">
        <v>148</v>
      </c>
      <c r="AU204" s="180" t="s">
        <v>87</v>
      </c>
      <c r="AV204" s="15" t="s">
        <v>95</v>
      </c>
      <c r="AW204" s="15" t="s">
        <v>34</v>
      </c>
      <c r="AX204" s="15" t="s">
        <v>85</v>
      </c>
      <c r="AY204" s="180" t="s">
        <v>140</v>
      </c>
    </row>
    <row r="205" spans="1:65" s="2" customFormat="1" ht="37.9" customHeight="1">
      <c r="A205" s="33"/>
      <c r="B205" s="149"/>
      <c r="C205" s="195" t="s">
        <v>280</v>
      </c>
      <c r="D205" s="195" t="s">
        <v>254</v>
      </c>
      <c r="E205" s="196" t="s">
        <v>577</v>
      </c>
      <c r="F205" s="197" t="s">
        <v>578</v>
      </c>
      <c r="G205" s="198" t="s">
        <v>383</v>
      </c>
      <c r="H205" s="199">
        <v>40.4</v>
      </c>
      <c r="I205" s="200"/>
      <c r="J205" s="201">
        <f>ROUND(I205*H205,2)</f>
        <v>0</v>
      </c>
      <c r="K205" s="197" t="s">
        <v>1</v>
      </c>
      <c r="L205" s="202"/>
      <c r="M205" s="203" t="s">
        <v>1</v>
      </c>
      <c r="N205" s="204" t="s">
        <v>43</v>
      </c>
      <c r="O205" s="59"/>
      <c r="P205" s="159">
        <f>O205*H205</f>
        <v>0</v>
      </c>
      <c r="Q205" s="159">
        <v>0</v>
      </c>
      <c r="R205" s="159">
        <f>Q205*H205</f>
        <v>0</v>
      </c>
      <c r="S205" s="159">
        <v>0</v>
      </c>
      <c r="T205" s="160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1" t="s">
        <v>217</v>
      </c>
      <c r="AT205" s="161" t="s">
        <v>254</v>
      </c>
      <c r="AU205" s="161" t="s">
        <v>87</v>
      </c>
      <c r="AY205" s="18" t="s">
        <v>140</v>
      </c>
      <c r="BE205" s="162">
        <f>IF(N205="základní",J205,0)</f>
        <v>0</v>
      </c>
      <c r="BF205" s="162">
        <f>IF(N205="snížená",J205,0)</f>
        <v>0</v>
      </c>
      <c r="BG205" s="162">
        <f>IF(N205="zákl. přenesená",J205,0)</f>
        <v>0</v>
      </c>
      <c r="BH205" s="162">
        <f>IF(N205="sníž. přenesená",J205,0)</f>
        <v>0</v>
      </c>
      <c r="BI205" s="162">
        <f>IF(N205="nulová",J205,0)</f>
        <v>0</v>
      </c>
      <c r="BJ205" s="18" t="s">
        <v>85</v>
      </c>
      <c r="BK205" s="162">
        <f>ROUND(I205*H205,2)</f>
        <v>0</v>
      </c>
      <c r="BL205" s="18" t="s">
        <v>95</v>
      </c>
      <c r="BM205" s="161" t="s">
        <v>579</v>
      </c>
    </row>
    <row r="206" spans="1:65" s="14" customFormat="1" ht="11.25">
      <c r="B206" s="171"/>
      <c r="D206" s="164" t="s">
        <v>148</v>
      </c>
      <c r="E206" s="172" t="s">
        <v>1</v>
      </c>
      <c r="F206" s="173" t="s">
        <v>580</v>
      </c>
      <c r="H206" s="174">
        <v>40.4</v>
      </c>
      <c r="I206" s="175"/>
      <c r="L206" s="171"/>
      <c r="M206" s="176"/>
      <c r="N206" s="177"/>
      <c r="O206" s="177"/>
      <c r="P206" s="177"/>
      <c r="Q206" s="177"/>
      <c r="R206" s="177"/>
      <c r="S206" s="177"/>
      <c r="T206" s="178"/>
      <c r="AT206" s="172" t="s">
        <v>148</v>
      </c>
      <c r="AU206" s="172" t="s">
        <v>87</v>
      </c>
      <c r="AV206" s="14" t="s">
        <v>87</v>
      </c>
      <c r="AW206" s="14" t="s">
        <v>34</v>
      </c>
      <c r="AX206" s="14" t="s">
        <v>78</v>
      </c>
      <c r="AY206" s="172" t="s">
        <v>140</v>
      </c>
    </row>
    <row r="207" spans="1:65" s="15" customFormat="1" ht="11.25">
      <c r="B207" s="179"/>
      <c r="D207" s="164" t="s">
        <v>148</v>
      </c>
      <c r="E207" s="180" t="s">
        <v>1</v>
      </c>
      <c r="F207" s="181" t="s">
        <v>159</v>
      </c>
      <c r="H207" s="182">
        <v>40.4</v>
      </c>
      <c r="I207" s="183"/>
      <c r="L207" s="179"/>
      <c r="M207" s="184"/>
      <c r="N207" s="185"/>
      <c r="O207" s="185"/>
      <c r="P207" s="185"/>
      <c r="Q207" s="185"/>
      <c r="R207" s="185"/>
      <c r="S207" s="185"/>
      <c r="T207" s="186"/>
      <c r="AT207" s="180" t="s">
        <v>148</v>
      </c>
      <c r="AU207" s="180" t="s">
        <v>87</v>
      </c>
      <c r="AV207" s="15" t="s">
        <v>95</v>
      </c>
      <c r="AW207" s="15" t="s">
        <v>34</v>
      </c>
      <c r="AX207" s="15" t="s">
        <v>85</v>
      </c>
      <c r="AY207" s="180" t="s">
        <v>140</v>
      </c>
    </row>
    <row r="208" spans="1:65" s="2" customFormat="1" ht="37.9" customHeight="1">
      <c r="A208" s="33"/>
      <c r="B208" s="149"/>
      <c r="C208" s="195" t="s">
        <v>285</v>
      </c>
      <c r="D208" s="195" t="s">
        <v>254</v>
      </c>
      <c r="E208" s="196" t="s">
        <v>581</v>
      </c>
      <c r="F208" s="197" t="s">
        <v>582</v>
      </c>
      <c r="G208" s="198" t="s">
        <v>383</v>
      </c>
      <c r="H208" s="199">
        <v>8.08</v>
      </c>
      <c r="I208" s="200"/>
      <c r="J208" s="201">
        <f>ROUND(I208*H208,2)</f>
        <v>0</v>
      </c>
      <c r="K208" s="197" t="s">
        <v>1</v>
      </c>
      <c r="L208" s="202"/>
      <c r="M208" s="203" t="s">
        <v>1</v>
      </c>
      <c r="N208" s="204" t="s">
        <v>43</v>
      </c>
      <c r="O208" s="59"/>
      <c r="P208" s="159">
        <f>O208*H208</f>
        <v>0</v>
      </c>
      <c r="Q208" s="159">
        <v>0</v>
      </c>
      <c r="R208" s="159">
        <f>Q208*H208</f>
        <v>0</v>
      </c>
      <c r="S208" s="159">
        <v>0</v>
      </c>
      <c r="T208" s="160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1" t="s">
        <v>217</v>
      </c>
      <c r="AT208" s="161" t="s">
        <v>254</v>
      </c>
      <c r="AU208" s="161" t="s">
        <v>87</v>
      </c>
      <c r="AY208" s="18" t="s">
        <v>140</v>
      </c>
      <c r="BE208" s="162">
        <f>IF(N208="základní",J208,0)</f>
        <v>0</v>
      </c>
      <c r="BF208" s="162">
        <f>IF(N208="snížená",J208,0)</f>
        <v>0</v>
      </c>
      <c r="BG208" s="162">
        <f>IF(N208="zákl. přenesená",J208,0)</f>
        <v>0</v>
      </c>
      <c r="BH208" s="162">
        <f>IF(N208="sníž. přenesená",J208,0)</f>
        <v>0</v>
      </c>
      <c r="BI208" s="162">
        <f>IF(N208="nulová",J208,0)</f>
        <v>0</v>
      </c>
      <c r="BJ208" s="18" t="s">
        <v>85</v>
      </c>
      <c r="BK208" s="162">
        <f>ROUND(I208*H208,2)</f>
        <v>0</v>
      </c>
      <c r="BL208" s="18" t="s">
        <v>95</v>
      </c>
      <c r="BM208" s="161" t="s">
        <v>583</v>
      </c>
    </row>
    <row r="209" spans="1:65" s="14" customFormat="1" ht="11.25">
      <c r="B209" s="171"/>
      <c r="D209" s="164" t="s">
        <v>148</v>
      </c>
      <c r="E209" s="172" t="s">
        <v>1</v>
      </c>
      <c r="F209" s="173" t="s">
        <v>584</v>
      </c>
      <c r="H209" s="174">
        <v>8.08</v>
      </c>
      <c r="I209" s="175"/>
      <c r="L209" s="171"/>
      <c r="M209" s="176"/>
      <c r="N209" s="177"/>
      <c r="O209" s="177"/>
      <c r="P209" s="177"/>
      <c r="Q209" s="177"/>
      <c r="R209" s="177"/>
      <c r="S209" s="177"/>
      <c r="T209" s="178"/>
      <c r="AT209" s="172" t="s">
        <v>148</v>
      </c>
      <c r="AU209" s="172" t="s">
        <v>87</v>
      </c>
      <c r="AV209" s="14" t="s">
        <v>87</v>
      </c>
      <c r="AW209" s="14" t="s">
        <v>34</v>
      </c>
      <c r="AX209" s="14" t="s">
        <v>78</v>
      </c>
      <c r="AY209" s="172" t="s">
        <v>140</v>
      </c>
    </row>
    <row r="210" spans="1:65" s="15" customFormat="1" ht="11.25">
      <c r="B210" s="179"/>
      <c r="D210" s="164" t="s">
        <v>148</v>
      </c>
      <c r="E210" s="180" t="s">
        <v>1</v>
      </c>
      <c r="F210" s="181" t="s">
        <v>159</v>
      </c>
      <c r="H210" s="182">
        <v>8.08</v>
      </c>
      <c r="I210" s="183"/>
      <c r="L210" s="179"/>
      <c r="M210" s="184"/>
      <c r="N210" s="185"/>
      <c r="O210" s="185"/>
      <c r="P210" s="185"/>
      <c r="Q210" s="185"/>
      <c r="R210" s="185"/>
      <c r="S210" s="185"/>
      <c r="T210" s="186"/>
      <c r="AT210" s="180" t="s">
        <v>148</v>
      </c>
      <c r="AU210" s="180" t="s">
        <v>87</v>
      </c>
      <c r="AV210" s="15" t="s">
        <v>95</v>
      </c>
      <c r="AW210" s="15" t="s">
        <v>34</v>
      </c>
      <c r="AX210" s="15" t="s">
        <v>85</v>
      </c>
      <c r="AY210" s="180" t="s">
        <v>140</v>
      </c>
    </row>
    <row r="211" spans="1:65" s="2" customFormat="1" ht="21.75" customHeight="1">
      <c r="A211" s="33"/>
      <c r="B211" s="149"/>
      <c r="C211" s="150" t="s">
        <v>7</v>
      </c>
      <c r="D211" s="150" t="s">
        <v>142</v>
      </c>
      <c r="E211" s="151" t="s">
        <v>585</v>
      </c>
      <c r="F211" s="152" t="s">
        <v>586</v>
      </c>
      <c r="G211" s="153" t="s">
        <v>383</v>
      </c>
      <c r="H211" s="154">
        <v>2</v>
      </c>
      <c r="I211" s="155"/>
      <c r="J211" s="156">
        <f>ROUND(I211*H211,2)</f>
        <v>0</v>
      </c>
      <c r="K211" s="152" t="s">
        <v>1</v>
      </c>
      <c r="L211" s="34"/>
      <c r="M211" s="157" t="s">
        <v>1</v>
      </c>
      <c r="N211" s="158" t="s">
        <v>43</v>
      </c>
      <c r="O211" s="59"/>
      <c r="P211" s="159">
        <f>O211*H211</f>
        <v>0</v>
      </c>
      <c r="Q211" s="159">
        <v>4.4000000000000002E-4</v>
      </c>
      <c r="R211" s="159">
        <f>Q211*H211</f>
        <v>8.8000000000000003E-4</v>
      </c>
      <c r="S211" s="159">
        <v>0</v>
      </c>
      <c r="T211" s="160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1" t="s">
        <v>95</v>
      </c>
      <c r="AT211" s="161" t="s">
        <v>142</v>
      </c>
      <c r="AU211" s="161" t="s">
        <v>87</v>
      </c>
      <c r="AY211" s="18" t="s">
        <v>140</v>
      </c>
      <c r="BE211" s="162">
        <f>IF(N211="základní",J211,0)</f>
        <v>0</v>
      </c>
      <c r="BF211" s="162">
        <f>IF(N211="snížená",J211,0)</f>
        <v>0</v>
      </c>
      <c r="BG211" s="162">
        <f>IF(N211="zákl. přenesená",J211,0)</f>
        <v>0</v>
      </c>
      <c r="BH211" s="162">
        <f>IF(N211="sníž. přenesená",J211,0)</f>
        <v>0</v>
      </c>
      <c r="BI211" s="162">
        <f>IF(N211="nulová",J211,0)</f>
        <v>0</v>
      </c>
      <c r="BJ211" s="18" t="s">
        <v>85</v>
      </c>
      <c r="BK211" s="162">
        <f>ROUND(I211*H211,2)</f>
        <v>0</v>
      </c>
      <c r="BL211" s="18" t="s">
        <v>95</v>
      </c>
      <c r="BM211" s="161" t="s">
        <v>587</v>
      </c>
    </row>
    <row r="212" spans="1:65" s="14" customFormat="1" ht="11.25">
      <c r="B212" s="171"/>
      <c r="D212" s="164" t="s">
        <v>148</v>
      </c>
      <c r="E212" s="172" t="s">
        <v>1</v>
      </c>
      <c r="F212" s="173" t="s">
        <v>588</v>
      </c>
      <c r="H212" s="174">
        <v>2</v>
      </c>
      <c r="I212" s="175"/>
      <c r="L212" s="171"/>
      <c r="M212" s="176"/>
      <c r="N212" s="177"/>
      <c r="O212" s="177"/>
      <c r="P212" s="177"/>
      <c r="Q212" s="177"/>
      <c r="R212" s="177"/>
      <c r="S212" s="177"/>
      <c r="T212" s="178"/>
      <c r="AT212" s="172" t="s">
        <v>148</v>
      </c>
      <c r="AU212" s="172" t="s">
        <v>87</v>
      </c>
      <c r="AV212" s="14" t="s">
        <v>87</v>
      </c>
      <c r="AW212" s="14" t="s">
        <v>34</v>
      </c>
      <c r="AX212" s="14" t="s">
        <v>85</v>
      </c>
      <c r="AY212" s="172" t="s">
        <v>140</v>
      </c>
    </row>
    <row r="213" spans="1:65" s="2" customFormat="1" ht="24.2" customHeight="1">
      <c r="A213" s="33"/>
      <c r="B213" s="149"/>
      <c r="C213" s="195" t="s">
        <v>294</v>
      </c>
      <c r="D213" s="195" t="s">
        <v>254</v>
      </c>
      <c r="E213" s="196" t="s">
        <v>589</v>
      </c>
      <c r="F213" s="197" t="s">
        <v>590</v>
      </c>
      <c r="G213" s="198" t="s">
        <v>383</v>
      </c>
      <c r="H213" s="199">
        <v>2</v>
      </c>
      <c r="I213" s="200"/>
      <c r="J213" s="201">
        <f>ROUND(I213*H213,2)</f>
        <v>0</v>
      </c>
      <c r="K213" s="197" t="s">
        <v>1</v>
      </c>
      <c r="L213" s="202"/>
      <c r="M213" s="203" t="s">
        <v>1</v>
      </c>
      <c r="N213" s="204" t="s">
        <v>43</v>
      </c>
      <c r="O213" s="59"/>
      <c r="P213" s="159">
        <f>O213*H213</f>
        <v>0</v>
      </c>
      <c r="Q213" s="159">
        <v>0</v>
      </c>
      <c r="R213" s="159">
        <f>Q213*H213</f>
        <v>0</v>
      </c>
      <c r="S213" s="159">
        <v>0</v>
      </c>
      <c r="T213" s="160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1" t="s">
        <v>217</v>
      </c>
      <c r="AT213" s="161" t="s">
        <v>254</v>
      </c>
      <c r="AU213" s="161" t="s">
        <v>87</v>
      </c>
      <c r="AY213" s="18" t="s">
        <v>140</v>
      </c>
      <c r="BE213" s="162">
        <f>IF(N213="základní",J213,0)</f>
        <v>0</v>
      </c>
      <c r="BF213" s="162">
        <f>IF(N213="snížená",J213,0)</f>
        <v>0</v>
      </c>
      <c r="BG213" s="162">
        <f>IF(N213="zákl. přenesená",J213,0)</f>
        <v>0</v>
      </c>
      <c r="BH213" s="162">
        <f>IF(N213="sníž. přenesená",J213,0)</f>
        <v>0</v>
      </c>
      <c r="BI213" s="162">
        <f>IF(N213="nulová",J213,0)</f>
        <v>0</v>
      </c>
      <c r="BJ213" s="18" t="s">
        <v>85</v>
      </c>
      <c r="BK213" s="162">
        <f>ROUND(I213*H213,2)</f>
        <v>0</v>
      </c>
      <c r="BL213" s="18" t="s">
        <v>95</v>
      </c>
      <c r="BM213" s="161" t="s">
        <v>591</v>
      </c>
    </row>
    <row r="214" spans="1:65" s="14" customFormat="1" ht="11.25">
      <c r="B214" s="171"/>
      <c r="D214" s="164" t="s">
        <v>148</v>
      </c>
      <c r="E214" s="172" t="s">
        <v>1</v>
      </c>
      <c r="F214" s="173" t="s">
        <v>592</v>
      </c>
      <c r="H214" s="174">
        <v>2</v>
      </c>
      <c r="I214" s="175"/>
      <c r="L214" s="171"/>
      <c r="M214" s="176"/>
      <c r="N214" s="177"/>
      <c r="O214" s="177"/>
      <c r="P214" s="177"/>
      <c r="Q214" s="177"/>
      <c r="R214" s="177"/>
      <c r="S214" s="177"/>
      <c r="T214" s="178"/>
      <c r="AT214" s="172" t="s">
        <v>148</v>
      </c>
      <c r="AU214" s="172" t="s">
        <v>87</v>
      </c>
      <c r="AV214" s="14" t="s">
        <v>87</v>
      </c>
      <c r="AW214" s="14" t="s">
        <v>34</v>
      </c>
      <c r="AX214" s="14" t="s">
        <v>85</v>
      </c>
      <c r="AY214" s="172" t="s">
        <v>140</v>
      </c>
    </row>
    <row r="215" spans="1:65" s="2" customFormat="1" ht="16.5" customHeight="1">
      <c r="A215" s="33"/>
      <c r="B215" s="149"/>
      <c r="C215" s="195" t="s">
        <v>299</v>
      </c>
      <c r="D215" s="195" t="s">
        <v>254</v>
      </c>
      <c r="E215" s="196" t="s">
        <v>593</v>
      </c>
      <c r="F215" s="197" t="s">
        <v>594</v>
      </c>
      <c r="G215" s="198" t="s">
        <v>383</v>
      </c>
      <c r="H215" s="199">
        <v>2</v>
      </c>
      <c r="I215" s="200"/>
      <c r="J215" s="201">
        <f>ROUND(I215*H215,2)</f>
        <v>0</v>
      </c>
      <c r="K215" s="197" t="s">
        <v>1</v>
      </c>
      <c r="L215" s="202"/>
      <c r="M215" s="203" t="s">
        <v>1</v>
      </c>
      <c r="N215" s="204" t="s">
        <v>43</v>
      </c>
      <c r="O215" s="59"/>
      <c r="P215" s="159">
        <f>O215*H215</f>
        <v>0</v>
      </c>
      <c r="Q215" s="159">
        <v>0</v>
      </c>
      <c r="R215" s="159">
        <f>Q215*H215</f>
        <v>0</v>
      </c>
      <c r="S215" s="159">
        <v>0</v>
      </c>
      <c r="T215" s="160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1" t="s">
        <v>217</v>
      </c>
      <c r="AT215" s="161" t="s">
        <v>254</v>
      </c>
      <c r="AU215" s="161" t="s">
        <v>87</v>
      </c>
      <c r="AY215" s="18" t="s">
        <v>140</v>
      </c>
      <c r="BE215" s="162">
        <f>IF(N215="základní",J215,0)</f>
        <v>0</v>
      </c>
      <c r="BF215" s="162">
        <f>IF(N215="snížená",J215,0)</f>
        <v>0</v>
      </c>
      <c r="BG215" s="162">
        <f>IF(N215="zákl. přenesená",J215,0)</f>
        <v>0</v>
      </c>
      <c r="BH215" s="162">
        <f>IF(N215="sníž. přenesená",J215,0)</f>
        <v>0</v>
      </c>
      <c r="BI215" s="162">
        <f>IF(N215="nulová",J215,0)</f>
        <v>0</v>
      </c>
      <c r="BJ215" s="18" t="s">
        <v>85</v>
      </c>
      <c r="BK215" s="162">
        <f>ROUND(I215*H215,2)</f>
        <v>0</v>
      </c>
      <c r="BL215" s="18" t="s">
        <v>95</v>
      </c>
      <c r="BM215" s="161" t="s">
        <v>595</v>
      </c>
    </row>
    <row r="216" spans="1:65" s="2" customFormat="1" ht="24.2" customHeight="1">
      <c r="A216" s="33"/>
      <c r="B216" s="149"/>
      <c r="C216" s="195" t="s">
        <v>303</v>
      </c>
      <c r="D216" s="195" t="s">
        <v>254</v>
      </c>
      <c r="E216" s="196" t="s">
        <v>596</v>
      </c>
      <c r="F216" s="197" t="s">
        <v>597</v>
      </c>
      <c r="G216" s="198" t="s">
        <v>383</v>
      </c>
      <c r="H216" s="199">
        <v>2</v>
      </c>
      <c r="I216" s="200"/>
      <c r="J216" s="201">
        <f>ROUND(I216*H216,2)</f>
        <v>0</v>
      </c>
      <c r="K216" s="197" t="s">
        <v>1</v>
      </c>
      <c r="L216" s="202"/>
      <c r="M216" s="203" t="s">
        <v>1</v>
      </c>
      <c r="N216" s="204" t="s">
        <v>43</v>
      </c>
      <c r="O216" s="59"/>
      <c r="P216" s="159">
        <f>O216*H216</f>
        <v>0</v>
      </c>
      <c r="Q216" s="159">
        <v>0</v>
      </c>
      <c r="R216" s="159">
        <f>Q216*H216</f>
        <v>0</v>
      </c>
      <c r="S216" s="159">
        <v>0</v>
      </c>
      <c r="T216" s="160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1" t="s">
        <v>217</v>
      </c>
      <c r="AT216" s="161" t="s">
        <v>254</v>
      </c>
      <c r="AU216" s="161" t="s">
        <v>87</v>
      </c>
      <c r="AY216" s="18" t="s">
        <v>140</v>
      </c>
      <c r="BE216" s="162">
        <f>IF(N216="základní",J216,0)</f>
        <v>0</v>
      </c>
      <c r="BF216" s="162">
        <f>IF(N216="snížená",J216,0)</f>
        <v>0</v>
      </c>
      <c r="BG216" s="162">
        <f>IF(N216="zákl. přenesená",J216,0)</f>
        <v>0</v>
      </c>
      <c r="BH216" s="162">
        <f>IF(N216="sníž. přenesená",J216,0)</f>
        <v>0</v>
      </c>
      <c r="BI216" s="162">
        <f>IF(N216="nulová",J216,0)</f>
        <v>0</v>
      </c>
      <c r="BJ216" s="18" t="s">
        <v>85</v>
      </c>
      <c r="BK216" s="162">
        <f>ROUND(I216*H216,2)</f>
        <v>0</v>
      </c>
      <c r="BL216" s="18" t="s">
        <v>95</v>
      </c>
      <c r="BM216" s="161" t="s">
        <v>598</v>
      </c>
    </row>
    <row r="217" spans="1:65" s="2" customFormat="1" ht="16.5" customHeight="1">
      <c r="A217" s="33"/>
      <c r="B217" s="149"/>
      <c r="C217" s="195" t="s">
        <v>308</v>
      </c>
      <c r="D217" s="195" t="s">
        <v>254</v>
      </c>
      <c r="E217" s="196" t="s">
        <v>599</v>
      </c>
      <c r="F217" s="197" t="s">
        <v>600</v>
      </c>
      <c r="G217" s="198" t="s">
        <v>383</v>
      </c>
      <c r="H217" s="199">
        <v>2</v>
      </c>
      <c r="I217" s="200"/>
      <c r="J217" s="201">
        <f>ROUND(I217*H217,2)</f>
        <v>0</v>
      </c>
      <c r="K217" s="197" t="s">
        <v>1</v>
      </c>
      <c r="L217" s="202"/>
      <c r="M217" s="203" t="s">
        <v>1</v>
      </c>
      <c r="N217" s="204" t="s">
        <v>43</v>
      </c>
      <c r="O217" s="59"/>
      <c r="P217" s="159">
        <f>O217*H217</f>
        <v>0</v>
      </c>
      <c r="Q217" s="159">
        <v>0</v>
      </c>
      <c r="R217" s="159">
        <f>Q217*H217</f>
        <v>0</v>
      </c>
      <c r="S217" s="159">
        <v>0</v>
      </c>
      <c r="T217" s="160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61" t="s">
        <v>217</v>
      </c>
      <c r="AT217" s="161" t="s">
        <v>254</v>
      </c>
      <c r="AU217" s="161" t="s">
        <v>87</v>
      </c>
      <c r="AY217" s="18" t="s">
        <v>140</v>
      </c>
      <c r="BE217" s="162">
        <f>IF(N217="základní",J217,0)</f>
        <v>0</v>
      </c>
      <c r="BF217" s="162">
        <f>IF(N217="snížená",J217,0)</f>
        <v>0</v>
      </c>
      <c r="BG217" s="162">
        <f>IF(N217="zákl. přenesená",J217,0)</f>
        <v>0</v>
      </c>
      <c r="BH217" s="162">
        <f>IF(N217="sníž. přenesená",J217,0)</f>
        <v>0</v>
      </c>
      <c r="BI217" s="162">
        <f>IF(N217="nulová",J217,0)</f>
        <v>0</v>
      </c>
      <c r="BJ217" s="18" t="s">
        <v>85</v>
      </c>
      <c r="BK217" s="162">
        <f>ROUND(I217*H217,2)</f>
        <v>0</v>
      </c>
      <c r="BL217" s="18" t="s">
        <v>95</v>
      </c>
      <c r="BM217" s="161" t="s">
        <v>601</v>
      </c>
    </row>
    <row r="218" spans="1:65" s="2" customFormat="1" ht="16.5" customHeight="1">
      <c r="A218" s="33"/>
      <c r="B218" s="149"/>
      <c r="C218" s="195" t="s">
        <v>313</v>
      </c>
      <c r="D218" s="195" t="s">
        <v>254</v>
      </c>
      <c r="E218" s="196" t="s">
        <v>602</v>
      </c>
      <c r="F218" s="197" t="s">
        <v>603</v>
      </c>
      <c r="G218" s="198" t="s">
        <v>383</v>
      </c>
      <c r="H218" s="199">
        <v>2</v>
      </c>
      <c r="I218" s="200"/>
      <c r="J218" s="201">
        <f>ROUND(I218*H218,2)</f>
        <v>0</v>
      </c>
      <c r="K218" s="197" t="s">
        <v>1</v>
      </c>
      <c r="L218" s="202"/>
      <c r="M218" s="203" t="s">
        <v>1</v>
      </c>
      <c r="N218" s="204" t="s">
        <v>43</v>
      </c>
      <c r="O218" s="59"/>
      <c r="P218" s="159">
        <f>O218*H218</f>
        <v>0</v>
      </c>
      <c r="Q218" s="159">
        <v>0</v>
      </c>
      <c r="R218" s="159">
        <f>Q218*H218</f>
        <v>0</v>
      </c>
      <c r="S218" s="159">
        <v>0</v>
      </c>
      <c r="T218" s="160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1" t="s">
        <v>217</v>
      </c>
      <c r="AT218" s="161" t="s">
        <v>254</v>
      </c>
      <c r="AU218" s="161" t="s">
        <v>87</v>
      </c>
      <c r="AY218" s="18" t="s">
        <v>140</v>
      </c>
      <c r="BE218" s="162">
        <f>IF(N218="základní",J218,0)</f>
        <v>0</v>
      </c>
      <c r="BF218" s="162">
        <f>IF(N218="snížená",J218,0)</f>
        <v>0</v>
      </c>
      <c r="BG218" s="162">
        <f>IF(N218="zákl. přenesená",J218,0)</f>
        <v>0</v>
      </c>
      <c r="BH218" s="162">
        <f>IF(N218="sníž. přenesená",J218,0)</f>
        <v>0</v>
      </c>
      <c r="BI218" s="162">
        <f>IF(N218="nulová",J218,0)</f>
        <v>0</v>
      </c>
      <c r="BJ218" s="18" t="s">
        <v>85</v>
      </c>
      <c r="BK218" s="162">
        <f>ROUND(I218*H218,2)</f>
        <v>0</v>
      </c>
      <c r="BL218" s="18" t="s">
        <v>95</v>
      </c>
      <c r="BM218" s="161" t="s">
        <v>604</v>
      </c>
    </row>
    <row r="219" spans="1:65" s="2" customFormat="1" ht="37.9" customHeight="1">
      <c r="A219" s="33"/>
      <c r="B219" s="149"/>
      <c r="C219" s="150" t="s">
        <v>320</v>
      </c>
      <c r="D219" s="150" t="s">
        <v>142</v>
      </c>
      <c r="E219" s="151" t="s">
        <v>605</v>
      </c>
      <c r="F219" s="152" t="s">
        <v>606</v>
      </c>
      <c r="G219" s="153" t="s">
        <v>383</v>
      </c>
      <c r="H219" s="154">
        <v>2</v>
      </c>
      <c r="I219" s="155"/>
      <c r="J219" s="156">
        <f>ROUND(I219*H219,2)</f>
        <v>0</v>
      </c>
      <c r="K219" s="152" t="s">
        <v>1</v>
      </c>
      <c r="L219" s="34"/>
      <c r="M219" s="157" t="s">
        <v>1</v>
      </c>
      <c r="N219" s="158" t="s">
        <v>43</v>
      </c>
      <c r="O219" s="59"/>
      <c r="P219" s="159">
        <f>O219*H219</f>
        <v>0</v>
      </c>
      <c r="Q219" s="159">
        <v>0</v>
      </c>
      <c r="R219" s="159">
        <f>Q219*H219</f>
        <v>0</v>
      </c>
      <c r="S219" s="159">
        <v>0</v>
      </c>
      <c r="T219" s="160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1" t="s">
        <v>95</v>
      </c>
      <c r="AT219" s="161" t="s">
        <v>142</v>
      </c>
      <c r="AU219" s="161" t="s">
        <v>87</v>
      </c>
      <c r="AY219" s="18" t="s">
        <v>140</v>
      </c>
      <c r="BE219" s="162">
        <f>IF(N219="základní",J219,0)</f>
        <v>0</v>
      </c>
      <c r="BF219" s="162">
        <f>IF(N219="snížená",J219,0)</f>
        <v>0</v>
      </c>
      <c r="BG219" s="162">
        <f>IF(N219="zákl. přenesená",J219,0)</f>
        <v>0</v>
      </c>
      <c r="BH219" s="162">
        <f>IF(N219="sníž. přenesená",J219,0)</f>
        <v>0</v>
      </c>
      <c r="BI219" s="162">
        <f>IF(N219="nulová",J219,0)</f>
        <v>0</v>
      </c>
      <c r="BJ219" s="18" t="s">
        <v>85</v>
      </c>
      <c r="BK219" s="162">
        <f>ROUND(I219*H219,2)</f>
        <v>0</v>
      </c>
      <c r="BL219" s="18" t="s">
        <v>95</v>
      </c>
      <c r="BM219" s="161" t="s">
        <v>607</v>
      </c>
    </row>
    <row r="220" spans="1:65" s="12" customFormat="1" ht="22.9" customHeight="1">
      <c r="B220" s="136"/>
      <c r="D220" s="137" t="s">
        <v>77</v>
      </c>
      <c r="E220" s="147" t="s">
        <v>447</v>
      </c>
      <c r="F220" s="147" t="s">
        <v>448</v>
      </c>
      <c r="I220" s="139"/>
      <c r="J220" s="148">
        <f>BK220</f>
        <v>0</v>
      </c>
      <c r="L220" s="136"/>
      <c r="M220" s="141"/>
      <c r="N220" s="142"/>
      <c r="O220" s="142"/>
      <c r="P220" s="143">
        <f>P221</f>
        <v>0</v>
      </c>
      <c r="Q220" s="142"/>
      <c r="R220" s="143">
        <f>R221</f>
        <v>0</v>
      </c>
      <c r="S220" s="142"/>
      <c r="T220" s="144">
        <f>T221</f>
        <v>0</v>
      </c>
      <c r="AR220" s="137" t="s">
        <v>85</v>
      </c>
      <c r="AT220" s="145" t="s">
        <v>77</v>
      </c>
      <c r="AU220" s="145" t="s">
        <v>85</v>
      </c>
      <c r="AY220" s="137" t="s">
        <v>140</v>
      </c>
      <c r="BK220" s="146">
        <f>BK221</f>
        <v>0</v>
      </c>
    </row>
    <row r="221" spans="1:65" s="2" customFormat="1" ht="16.5" customHeight="1">
      <c r="A221" s="33"/>
      <c r="B221" s="149"/>
      <c r="C221" s="150" t="s">
        <v>328</v>
      </c>
      <c r="D221" s="150" t="s">
        <v>142</v>
      </c>
      <c r="E221" s="151" t="s">
        <v>450</v>
      </c>
      <c r="F221" s="152" t="s">
        <v>451</v>
      </c>
      <c r="G221" s="153" t="s">
        <v>233</v>
      </c>
      <c r="H221" s="154">
        <v>46.375999999999998</v>
      </c>
      <c r="I221" s="155"/>
      <c r="J221" s="156">
        <f>ROUND(I221*H221,2)</f>
        <v>0</v>
      </c>
      <c r="K221" s="152" t="s">
        <v>146</v>
      </c>
      <c r="L221" s="34"/>
      <c r="M221" s="206" t="s">
        <v>1</v>
      </c>
      <c r="N221" s="207" t="s">
        <v>43</v>
      </c>
      <c r="O221" s="208"/>
      <c r="P221" s="209">
        <f>O221*H221</f>
        <v>0</v>
      </c>
      <c r="Q221" s="209">
        <v>0</v>
      </c>
      <c r="R221" s="209">
        <f>Q221*H221</f>
        <v>0</v>
      </c>
      <c r="S221" s="209">
        <v>0</v>
      </c>
      <c r="T221" s="210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1" t="s">
        <v>95</v>
      </c>
      <c r="AT221" s="161" t="s">
        <v>142</v>
      </c>
      <c r="AU221" s="161" t="s">
        <v>87</v>
      </c>
      <c r="AY221" s="18" t="s">
        <v>140</v>
      </c>
      <c r="BE221" s="162">
        <f>IF(N221="základní",J221,0)</f>
        <v>0</v>
      </c>
      <c r="BF221" s="162">
        <f>IF(N221="snížená",J221,0)</f>
        <v>0</v>
      </c>
      <c r="BG221" s="162">
        <f>IF(N221="zákl. přenesená",J221,0)</f>
        <v>0</v>
      </c>
      <c r="BH221" s="162">
        <f>IF(N221="sníž. přenesená",J221,0)</f>
        <v>0</v>
      </c>
      <c r="BI221" s="162">
        <f>IF(N221="nulová",J221,0)</f>
        <v>0</v>
      </c>
      <c r="BJ221" s="18" t="s">
        <v>85</v>
      </c>
      <c r="BK221" s="162">
        <f>ROUND(I221*H221,2)</f>
        <v>0</v>
      </c>
      <c r="BL221" s="18" t="s">
        <v>95</v>
      </c>
      <c r="BM221" s="161" t="s">
        <v>608</v>
      </c>
    </row>
    <row r="222" spans="1:65" s="2" customFormat="1" ht="6.95" customHeight="1">
      <c r="A222" s="33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34"/>
      <c r="M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</row>
  </sheetData>
  <autoFilter ref="C126:K221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6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104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7" t="str">
        <f>'Rekapitulace stavby'!K6</f>
        <v>Atletický stadion  Město Albrechtice</v>
      </c>
      <c r="F7" s="258"/>
      <c r="G7" s="258"/>
      <c r="H7" s="258"/>
      <c r="L7" s="21"/>
    </row>
    <row r="8" spans="1:46" s="1" customFormat="1" ht="12" customHeight="1">
      <c r="B8" s="21"/>
      <c r="D8" s="28" t="s">
        <v>105</v>
      </c>
      <c r="L8" s="21"/>
    </row>
    <row r="9" spans="1:46" s="2" customFormat="1" ht="16.5" customHeight="1">
      <c r="A9" s="33"/>
      <c r="B9" s="34"/>
      <c r="C9" s="33"/>
      <c r="D9" s="33"/>
      <c r="E9" s="257" t="s">
        <v>106</v>
      </c>
      <c r="F9" s="259"/>
      <c r="G9" s="259"/>
      <c r="H9" s="25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107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14" t="s">
        <v>609</v>
      </c>
      <c r="F11" s="259"/>
      <c r="G11" s="259"/>
      <c r="H11" s="25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11. 11. 2025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27</v>
      </c>
      <c r="F17" s="33"/>
      <c r="G17" s="33"/>
      <c r="H17" s="33"/>
      <c r="I17" s="28" t="s">
        <v>28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0" t="str">
        <f>'Rekapitulace stavby'!E14</f>
        <v>Vyplň údaj</v>
      </c>
      <c r="F20" s="240"/>
      <c r="G20" s="240"/>
      <c r="H20" s="240"/>
      <c r="I20" s="28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31</v>
      </c>
      <c r="E22" s="33"/>
      <c r="F22" s="33"/>
      <c r="G22" s="33"/>
      <c r="H22" s="33"/>
      <c r="I22" s="28" t="s">
        <v>25</v>
      </c>
      <c r="J22" s="26" t="s">
        <v>32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33</v>
      </c>
      <c r="F23" s="33"/>
      <c r="G23" s="33"/>
      <c r="H23" s="33"/>
      <c r="I23" s="28" t="s">
        <v>28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35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28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37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45" t="s">
        <v>1</v>
      </c>
      <c r="F29" s="245"/>
      <c r="G29" s="245"/>
      <c r="H29" s="245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38</v>
      </c>
      <c r="E32" s="33"/>
      <c r="F32" s="33"/>
      <c r="G32" s="33"/>
      <c r="H32" s="33"/>
      <c r="I32" s="33"/>
      <c r="J32" s="72">
        <f>ROUND(J122,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40</v>
      </c>
      <c r="G34" s="33"/>
      <c r="H34" s="33"/>
      <c r="I34" s="37" t="s">
        <v>39</v>
      </c>
      <c r="J34" s="37" t="s">
        <v>41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42</v>
      </c>
      <c r="E35" s="28" t="s">
        <v>43</v>
      </c>
      <c r="F35" s="105">
        <f>ROUND((SUM(BE122:BE126)),  2)</f>
        <v>0</v>
      </c>
      <c r="G35" s="33"/>
      <c r="H35" s="33"/>
      <c r="I35" s="106">
        <v>0.21</v>
      </c>
      <c r="J35" s="105">
        <f>ROUND(((SUM(BE122:BE126))*I35),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44</v>
      </c>
      <c r="F36" s="105">
        <f>ROUND((SUM(BF122:BF126)),  2)</f>
        <v>0</v>
      </c>
      <c r="G36" s="33"/>
      <c r="H36" s="33"/>
      <c r="I36" s="106">
        <v>0.12</v>
      </c>
      <c r="J36" s="105">
        <f>ROUND(((SUM(BF122:BF126))*I36),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105">
        <f>ROUND((SUM(BG122:BG126)),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46</v>
      </c>
      <c r="F38" s="105">
        <f>ROUND((SUM(BH122:BH126)),  2)</f>
        <v>0</v>
      </c>
      <c r="G38" s="33"/>
      <c r="H38" s="33"/>
      <c r="I38" s="106">
        <v>0.12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47</v>
      </c>
      <c r="F39" s="105">
        <f>ROUND((SUM(BI122:BI126)),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48</v>
      </c>
      <c r="E41" s="61"/>
      <c r="F41" s="61"/>
      <c r="G41" s="109" t="s">
        <v>49</v>
      </c>
      <c r="H41" s="110" t="s">
        <v>50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53</v>
      </c>
      <c r="E61" s="36"/>
      <c r="F61" s="113" t="s">
        <v>54</v>
      </c>
      <c r="G61" s="46" t="s">
        <v>53</v>
      </c>
      <c r="H61" s="36"/>
      <c r="I61" s="36"/>
      <c r="J61" s="114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53</v>
      </c>
      <c r="E76" s="36"/>
      <c r="F76" s="113" t="s">
        <v>54</v>
      </c>
      <c r="G76" s="46" t="s">
        <v>53</v>
      </c>
      <c r="H76" s="36"/>
      <c r="I76" s="36"/>
      <c r="J76" s="114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57" t="str">
        <f>E7</f>
        <v>Atletický stadion  Město Albrechtice</v>
      </c>
      <c r="F85" s="258"/>
      <c r="G85" s="258"/>
      <c r="H85" s="258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105</v>
      </c>
      <c r="L86" s="21"/>
    </row>
    <row r="87" spans="1:31" s="2" customFormat="1" ht="16.5" customHeight="1">
      <c r="A87" s="33"/>
      <c r="B87" s="34"/>
      <c r="C87" s="33"/>
      <c r="D87" s="33"/>
      <c r="E87" s="257" t="s">
        <v>106</v>
      </c>
      <c r="F87" s="259"/>
      <c r="G87" s="259"/>
      <c r="H87" s="25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107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14" t="str">
        <f>E11</f>
        <v>4 - SO 01-4 Sektor skok vysoký</v>
      </c>
      <c r="F89" s="259"/>
      <c r="G89" s="259"/>
      <c r="H89" s="25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Albrechtice</v>
      </c>
      <c r="G91" s="33"/>
      <c r="H91" s="33"/>
      <c r="I91" s="28" t="s">
        <v>22</v>
      </c>
      <c r="J91" s="56" t="str">
        <f>IF(J14="","",J14)</f>
        <v>11. 11. 2025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24</v>
      </c>
      <c r="D93" s="33"/>
      <c r="E93" s="33"/>
      <c r="F93" s="26" t="str">
        <f>E17</f>
        <v>Město Albrechtice,nám. ČSA 27/10</v>
      </c>
      <c r="G93" s="33"/>
      <c r="H93" s="33"/>
      <c r="I93" s="28" t="s">
        <v>31</v>
      </c>
      <c r="J93" s="31" t="str">
        <f>E23</f>
        <v>Pitter design , s.r.o.Pardubice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28" t="s">
        <v>35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110</v>
      </c>
      <c r="D96" s="107"/>
      <c r="E96" s="107"/>
      <c r="F96" s="107"/>
      <c r="G96" s="107"/>
      <c r="H96" s="107"/>
      <c r="I96" s="107"/>
      <c r="J96" s="116" t="s">
        <v>111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112</v>
      </c>
      <c r="D98" s="33"/>
      <c r="E98" s="33"/>
      <c r="F98" s="33"/>
      <c r="G98" s="33"/>
      <c r="H98" s="33"/>
      <c r="I98" s="33"/>
      <c r="J98" s="72">
        <f>J122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113</v>
      </c>
    </row>
    <row r="99" spans="1:47" s="9" customFormat="1" ht="24.95" customHeight="1">
      <c r="B99" s="118"/>
      <c r="D99" s="119" t="s">
        <v>114</v>
      </c>
      <c r="E99" s="120"/>
      <c r="F99" s="120"/>
      <c r="G99" s="120"/>
      <c r="H99" s="120"/>
      <c r="I99" s="120"/>
      <c r="J99" s="121">
        <f>J123</f>
        <v>0</v>
      </c>
      <c r="L99" s="118"/>
    </row>
    <row r="100" spans="1:47" s="10" customFormat="1" ht="19.899999999999999" customHeight="1">
      <c r="B100" s="122"/>
      <c r="D100" s="123" t="s">
        <v>120</v>
      </c>
      <c r="E100" s="124"/>
      <c r="F100" s="124"/>
      <c r="G100" s="124"/>
      <c r="H100" s="124"/>
      <c r="I100" s="124"/>
      <c r="J100" s="125">
        <f>J124</f>
        <v>0</v>
      </c>
      <c r="L100" s="122"/>
    </row>
    <row r="101" spans="1:47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125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3"/>
      <c r="D110" s="33"/>
      <c r="E110" s="257" t="str">
        <f>E7</f>
        <v>Atletický stadion  Město Albrechtice</v>
      </c>
      <c r="F110" s="258"/>
      <c r="G110" s="258"/>
      <c r="H110" s="258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1"/>
      <c r="C111" s="28" t="s">
        <v>105</v>
      </c>
      <c r="L111" s="21"/>
    </row>
    <row r="112" spans="1:47" s="2" customFormat="1" ht="16.5" customHeight="1">
      <c r="A112" s="33"/>
      <c r="B112" s="34"/>
      <c r="C112" s="33"/>
      <c r="D112" s="33"/>
      <c r="E112" s="257" t="s">
        <v>106</v>
      </c>
      <c r="F112" s="259"/>
      <c r="G112" s="259"/>
      <c r="H112" s="259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107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14" t="str">
        <f>E11</f>
        <v>4 - SO 01-4 Sektor skok vysoký</v>
      </c>
      <c r="F114" s="259"/>
      <c r="G114" s="259"/>
      <c r="H114" s="259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3"/>
      <c r="E116" s="33"/>
      <c r="F116" s="26" t="str">
        <f>F14</f>
        <v>Albrechtice</v>
      </c>
      <c r="G116" s="33"/>
      <c r="H116" s="33"/>
      <c r="I116" s="28" t="s">
        <v>22</v>
      </c>
      <c r="J116" s="56" t="str">
        <f>IF(J14="","",J14)</f>
        <v>11. 11. 2025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5.7" customHeight="1">
      <c r="A118" s="33"/>
      <c r="B118" s="34"/>
      <c r="C118" s="28" t="s">
        <v>24</v>
      </c>
      <c r="D118" s="33"/>
      <c r="E118" s="33"/>
      <c r="F118" s="26" t="str">
        <f>E17</f>
        <v>Město Albrechtice,nám. ČSA 27/10</v>
      </c>
      <c r="G118" s="33"/>
      <c r="H118" s="33"/>
      <c r="I118" s="28" t="s">
        <v>31</v>
      </c>
      <c r="J118" s="31" t="str">
        <f>E23</f>
        <v>Pitter design , s.r.o.Pardubice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29</v>
      </c>
      <c r="D119" s="33"/>
      <c r="E119" s="33"/>
      <c r="F119" s="26" t="str">
        <f>IF(E20="","",E20)</f>
        <v>Vyplň údaj</v>
      </c>
      <c r="G119" s="33"/>
      <c r="H119" s="33"/>
      <c r="I119" s="28" t="s">
        <v>35</v>
      </c>
      <c r="J119" s="31" t="str">
        <f>E26</f>
        <v xml:space="preserve">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26"/>
      <c r="B121" s="127"/>
      <c r="C121" s="128" t="s">
        <v>126</v>
      </c>
      <c r="D121" s="129" t="s">
        <v>63</v>
      </c>
      <c r="E121" s="129" t="s">
        <v>59</v>
      </c>
      <c r="F121" s="129" t="s">
        <v>60</v>
      </c>
      <c r="G121" s="129" t="s">
        <v>127</v>
      </c>
      <c r="H121" s="129" t="s">
        <v>128</v>
      </c>
      <c r="I121" s="129" t="s">
        <v>129</v>
      </c>
      <c r="J121" s="129" t="s">
        <v>111</v>
      </c>
      <c r="K121" s="130" t="s">
        <v>130</v>
      </c>
      <c r="L121" s="131"/>
      <c r="M121" s="63" t="s">
        <v>1</v>
      </c>
      <c r="N121" s="64" t="s">
        <v>42</v>
      </c>
      <c r="O121" s="64" t="s">
        <v>131</v>
      </c>
      <c r="P121" s="64" t="s">
        <v>132</v>
      </c>
      <c r="Q121" s="64" t="s">
        <v>133</v>
      </c>
      <c r="R121" s="64" t="s">
        <v>134</v>
      </c>
      <c r="S121" s="64" t="s">
        <v>135</v>
      </c>
      <c r="T121" s="65" t="s">
        <v>136</v>
      </c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</row>
    <row r="122" spans="1:65" s="2" customFormat="1" ht="22.9" customHeight="1">
      <c r="A122" s="33"/>
      <c r="B122" s="34"/>
      <c r="C122" s="70" t="s">
        <v>137</v>
      </c>
      <c r="D122" s="33"/>
      <c r="E122" s="33"/>
      <c r="F122" s="33"/>
      <c r="G122" s="33"/>
      <c r="H122" s="33"/>
      <c r="I122" s="33"/>
      <c r="J122" s="132">
        <f>BK122</f>
        <v>0</v>
      </c>
      <c r="K122" s="33"/>
      <c r="L122" s="34"/>
      <c r="M122" s="66"/>
      <c r="N122" s="57"/>
      <c r="O122" s="67"/>
      <c r="P122" s="133">
        <f>P123</f>
        <v>0</v>
      </c>
      <c r="Q122" s="67"/>
      <c r="R122" s="133">
        <f>R123</f>
        <v>0</v>
      </c>
      <c r="S122" s="67"/>
      <c r="T122" s="134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77</v>
      </c>
      <c r="AU122" s="18" t="s">
        <v>113</v>
      </c>
      <c r="BK122" s="135">
        <f>BK123</f>
        <v>0</v>
      </c>
    </row>
    <row r="123" spans="1:65" s="12" customFormat="1" ht="25.9" customHeight="1">
      <c r="B123" s="136"/>
      <c r="D123" s="137" t="s">
        <v>77</v>
      </c>
      <c r="E123" s="138" t="s">
        <v>138</v>
      </c>
      <c r="F123" s="138" t="s">
        <v>139</v>
      </c>
      <c r="I123" s="139"/>
      <c r="J123" s="140">
        <f>BK123</f>
        <v>0</v>
      </c>
      <c r="L123" s="136"/>
      <c r="M123" s="141"/>
      <c r="N123" s="142"/>
      <c r="O123" s="142"/>
      <c r="P123" s="143">
        <f>P124</f>
        <v>0</v>
      </c>
      <c r="Q123" s="142"/>
      <c r="R123" s="143">
        <f>R124</f>
        <v>0</v>
      </c>
      <c r="S123" s="142"/>
      <c r="T123" s="144">
        <f>T124</f>
        <v>0</v>
      </c>
      <c r="AR123" s="137" t="s">
        <v>85</v>
      </c>
      <c r="AT123" s="145" t="s">
        <v>77</v>
      </c>
      <c r="AU123" s="145" t="s">
        <v>78</v>
      </c>
      <c r="AY123" s="137" t="s">
        <v>140</v>
      </c>
      <c r="BK123" s="146">
        <f>BK124</f>
        <v>0</v>
      </c>
    </row>
    <row r="124" spans="1:65" s="12" customFormat="1" ht="22.9" customHeight="1">
      <c r="B124" s="136"/>
      <c r="D124" s="137" t="s">
        <v>77</v>
      </c>
      <c r="E124" s="147" t="s">
        <v>224</v>
      </c>
      <c r="F124" s="147" t="s">
        <v>385</v>
      </c>
      <c r="I124" s="139"/>
      <c r="J124" s="148">
        <f>BK124</f>
        <v>0</v>
      </c>
      <c r="L124" s="136"/>
      <c r="M124" s="141"/>
      <c r="N124" s="142"/>
      <c r="O124" s="142"/>
      <c r="P124" s="143">
        <f>SUM(P125:P126)</f>
        <v>0</v>
      </c>
      <c r="Q124" s="142"/>
      <c r="R124" s="143">
        <f>SUM(R125:R126)</f>
        <v>0</v>
      </c>
      <c r="S124" s="142"/>
      <c r="T124" s="144">
        <f>SUM(T125:T126)</f>
        <v>0</v>
      </c>
      <c r="AR124" s="137" t="s">
        <v>85</v>
      </c>
      <c r="AT124" s="145" t="s">
        <v>77</v>
      </c>
      <c r="AU124" s="145" t="s">
        <v>85</v>
      </c>
      <c r="AY124" s="137" t="s">
        <v>140</v>
      </c>
      <c r="BK124" s="146">
        <f>SUM(BK125:BK126)</f>
        <v>0</v>
      </c>
    </row>
    <row r="125" spans="1:65" s="2" customFormat="1" ht="21.75" customHeight="1">
      <c r="A125" s="33"/>
      <c r="B125" s="149"/>
      <c r="C125" s="150" t="s">
        <v>85</v>
      </c>
      <c r="D125" s="150" t="s">
        <v>142</v>
      </c>
      <c r="E125" s="151" t="s">
        <v>610</v>
      </c>
      <c r="F125" s="152" t="s">
        <v>611</v>
      </c>
      <c r="G125" s="153" t="s">
        <v>383</v>
      </c>
      <c r="H125" s="154">
        <v>1</v>
      </c>
      <c r="I125" s="155"/>
      <c r="J125" s="156">
        <f>ROUND(I125*H125,2)</f>
        <v>0</v>
      </c>
      <c r="K125" s="152" t="s">
        <v>1</v>
      </c>
      <c r="L125" s="34"/>
      <c r="M125" s="157" t="s">
        <v>1</v>
      </c>
      <c r="N125" s="158" t="s">
        <v>43</v>
      </c>
      <c r="O125" s="59"/>
      <c r="P125" s="159">
        <f>O125*H125</f>
        <v>0</v>
      </c>
      <c r="Q125" s="159">
        <v>0</v>
      </c>
      <c r="R125" s="159">
        <f>Q125*H125</f>
        <v>0</v>
      </c>
      <c r="S125" s="159">
        <v>0</v>
      </c>
      <c r="T125" s="160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1" t="s">
        <v>95</v>
      </c>
      <c r="AT125" s="161" t="s">
        <v>142</v>
      </c>
      <c r="AU125" s="161" t="s">
        <v>87</v>
      </c>
      <c r="AY125" s="18" t="s">
        <v>140</v>
      </c>
      <c r="BE125" s="162">
        <f>IF(N125="základní",J125,0)</f>
        <v>0</v>
      </c>
      <c r="BF125" s="162">
        <f>IF(N125="snížená",J125,0)</f>
        <v>0</v>
      </c>
      <c r="BG125" s="162">
        <f>IF(N125="zákl. přenesená",J125,0)</f>
        <v>0</v>
      </c>
      <c r="BH125" s="162">
        <f>IF(N125="sníž. přenesená",J125,0)</f>
        <v>0</v>
      </c>
      <c r="BI125" s="162">
        <f>IF(N125="nulová",J125,0)</f>
        <v>0</v>
      </c>
      <c r="BJ125" s="18" t="s">
        <v>85</v>
      </c>
      <c r="BK125" s="162">
        <f>ROUND(I125*H125,2)</f>
        <v>0</v>
      </c>
      <c r="BL125" s="18" t="s">
        <v>95</v>
      </c>
      <c r="BM125" s="161" t="s">
        <v>612</v>
      </c>
    </row>
    <row r="126" spans="1:65" s="14" customFormat="1" ht="11.25">
      <c r="B126" s="171"/>
      <c r="D126" s="164" t="s">
        <v>148</v>
      </c>
      <c r="E126" s="172" t="s">
        <v>1</v>
      </c>
      <c r="F126" s="173" t="s">
        <v>613</v>
      </c>
      <c r="H126" s="174">
        <v>1</v>
      </c>
      <c r="I126" s="175"/>
      <c r="L126" s="171"/>
      <c r="M126" s="211"/>
      <c r="N126" s="212"/>
      <c r="O126" s="212"/>
      <c r="P126" s="212"/>
      <c r="Q126" s="212"/>
      <c r="R126" s="212"/>
      <c r="S126" s="212"/>
      <c r="T126" s="213"/>
      <c r="AT126" s="172" t="s">
        <v>148</v>
      </c>
      <c r="AU126" s="172" t="s">
        <v>87</v>
      </c>
      <c r="AV126" s="14" t="s">
        <v>87</v>
      </c>
      <c r="AW126" s="14" t="s">
        <v>34</v>
      </c>
      <c r="AX126" s="14" t="s">
        <v>85</v>
      </c>
      <c r="AY126" s="172" t="s">
        <v>140</v>
      </c>
    </row>
    <row r="127" spans="1:65" s="2" customFormat="1" ht="6.95" customHeight="1">
      <c r="A127" s="33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34"/>
      <c r="M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</sheetData>
  <autoFilter ref="C121:K126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6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100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104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7" t="str">
        <f>'Rekapitulace stavby'!K6</f>
        <v>Atletický stadion  Město Albrechtice</v>
      </c>
      <c r="F7" s="258"/>
      <c r="G7" s="258"/>
      <c r="H7" s="258"/>
      <c r="L7" s="21"/>
    </row>
    <row r="8" spans="1:46" s="1" customFormat="1" ht="12" customHeight="1">
      <c r="B8" s="21"/>
      <c r="D8" s="28" t="s">
        <v>105</v>
      </c>
      <c r="L8" s="21"/>
    </row>
    <row r="9" spans="1:46" s="2" customFormat="1" ht="16.5" customHeight="1">
      <c r="A9" s="33"/>
      <c r="B9" s="34"/>
      <c r="C9" s="33"/>
      <c r="D9" s="33"/>
      <c r="E9" s="257" t="s">
        <v>106</v>
      </c>
      <c r="F9" s="259"/>
      <c r="G9" s="259"/>
      <c r="H9" s="25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107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14" t="s">
        <v>614</v>
      </c>
      <c r="F11" s="259"/>
      <c r="G11" s="259"/>
      <c r="H11" s="25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11. 11. 2025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27</v>
      </c>
      <c r="F17" s="33"/>
      <c r="G17" s="33"/>
      <c r="H17" s="33"/>
      <c r="I17" s="28" t="s">
        <v>28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0" t="str">
        <f>'Rekapitulace stavby'!E14</f>
        <v>Vyplň údaj</v>
      </c>
      <c r="F20" s="240"/>
      <c r="G20" s="240"/>
      <c r="H20" s="240"/>
      <c r="I20" s="28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31</v>
      </c>
      <c r="E22" s="33"/>
      <c r="F22" s="33"/>
      <c r="G22" s="33"/>
      <c r="H22" s="33"/>
      <c r="I22" s="28" t="s">
        <v>25</v>
      </c>
      <c r="J22" s="26" t="s">
        <v>32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33</v>
      </c>
      <c r="F23" s="33"/>
      <c r="G23" s="33"/>
      <c r="H23" s="33"/>
      <c r="I23" s="28" t="s">
        <v>28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35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28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37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45" t="s">
        <v>1</v>
      </c>
      <c r="F29" s="245"/>
      <c r="G29" s="245"/>
      <c r="H29" s="245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38</v>
      </c>
      <c r="E32" s="33"/>
      <c r="F32" s="33"/>
      <c r="G32" s="33"/>
      <c r="H32" s="33"/>
      <c r="I32" s="33"/>
      <c r="J32" s="72">
        <f>ROUND(J127,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40</v>
      </c>
      <c r="G34" s="33"/>
      <c r="H34" s="33"/>
      <c r="I34" s="37" t="s">
        <v>39</v>
      </c>
      <c r="J34" s="37" t="s">
        <v>41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42</v>
      </c>
      <c r="E35" s="28" t="s">
        <v>43</v>
      </c>
      <c r="F35" s="105">
        <f>ROUND((SUM(BE127:BE154)),  2)</f>
        <v>0</v>
      </c>
      <c r="G35" s="33"/>
      <c r="H35" s="33"/>
      <c r="I35" s="106">
        <v>0.21</v>
      </c>
      <c r="J35" s="105">
        <f>ROUND(((SUM(BE127:BE154))*I35),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44</v>
      </c>
      <c r="F36" s="105">
        <f>ROUND((SUM(BF127:BF154)),  2)</f>
        <v>0</v>
      </c>
      <c r="G36" s="33"/>
      <c r="H36" s="33"/>
      <c r="I36" s="106">
        <v>0.12</v>
      </c>
      <c r="J36" s="105">
        <f>ROUND(((SUM(BF127:BF154))*I36),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105">
        <f>ROUND((SUM(BG127:BG154)),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46</v>
      </c>
      <c r="F38" s="105">
        <f>ROUND((SUM(BH127:BH154)),  2)</f>
        <v>0</v>
      </c>
      <c r="G38" s="33"/>
      <c r="H38" s="33"/>
      <c r="I38" s="106">
        <v>0.12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47</v>
      </c>
      <c r="F39" s="105">
        <f>ROUND((SUM(BI127:BI154)),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48</v>
      </c>
      <c r="E41" s="61"/>
      <c r="F41" s="61"/>
      <c r="G41" s="109" t="s">
        <v>49</v>
      </c>
      <c r="H41" s="110" t="s">
        <v>50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53</v>
      </c>
      <c r="E61" s="36"/>
      <c r="F61" s="113" t="s">
        <v>54</v>
      </c>
      <c r="G61" s="46" t="s">
        <v>53</v>
      </c>
      <c r="H61" s="36"/>
      <c r="I61" s="36"/>
      <c r="J61" s="114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53</v>
      </c>
      <c r="E76" s="36"/>
      <c r="F76" s="113" t="s">
        <v>54</v>
      </c>
      <c r="G76" s="46" t="s">
        <v>53</v>
      </c>
      <c r="H76" s="36"/>
      <c r="I76" s="36"/>
      <c r="J76" s="114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57" t="str">
        <f>E7</f>
        <v>Atletický stadion  Město Albrechtice</v>
      </c>
      <c r="F85" s="258"/>
      <c r="G85" s="258"/>
      <c r="H85" s="258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105</v>
      </c>
      <c r="L86" s="21"/>
    </row>
    <row r="87" spans="1:31" s="2" customFormat="1" ht="16.5" customHeight="1">
      <c r="A87" s="33"/>
      <c r="B87" s="34"/>
      <c r="C87" s="33"/>
      <c r="D87" s="33"/>
      <c r="E87" s="257" t="s">
        <v>106</v>
      </c>
      <c r="F87" s="259"/>
      <c r="G87" s="259"/>
      <c r="H87" s="25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107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14" t="str">
        <f>E11</f>
        <v>5 - SO 01-5 Sektor vrh koulí</v>
      </c>
      <c r="F89" s="259"/>
      <c r="G89" s="259"/>
      <c r="H89" s="25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Albrechtice</v>
      </c>
      <c r="G91" s="33"/>
      <c r="H91" s="33"/>
      <c r="I91" s="28" t="s">
        <v>22</v>
      </c>
      <c r="J91" s="56" t="str">
        <f>IF(J14="","",J14)</f>
        <v>11. 11. 2025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24</v>
      </c>
      <c r="D93" s="33"/>
      <c r="E93" s="33"/>
      <c r="F93" s="26" t="str">
        <f>E17</f>
        <v>Město Albrechtice,nám. ČSA 27/10</v>
      </c>
      <c r="G93" s="33"/>
      <c r="H93" s="33"/>
      <c r="I93" s="28" t="s">
        <v>31</v>
      </c>
      <c r="J93" s="31" t="str">
        <f>E23</f>
        <v>Pitter design , s.r.o.Pardubice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28" t="s">
        <v>35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110</v>
      </c>
      <c r="D96" s="107"/>
      <c r="E96" s="107"/>
      <c r="F96" s="107"/>
      <c r="G96" s="107"/>
      <c r="H96" s="107"/>
      <c r="I96" s="107"/>
      <c r="J96" s="116" t="s">
        <v>111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112</v>
      </c>
      <c r="D98" s="33"/>
      <c r="E98" s="33"/>
      <c r="F98" s="33"/>
      <c r="G98" s="33"/>
      <c r="H98" s="33"/>
      <c r="I98" s="33"/>
      <c r="J98" s="72">
        <f>J127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113</v>
      </c>
    </row>
    <row r="99" spans="1:47" s="9" customFormat="1" ht="24.95" customHeight="1">
      <c r="B99" s="118"/>
      <c r="D99" s="119" t="s">
        <v>114</v>
      </c>
      <c r="E99" s="120"/>
      <c r="F99" s="120"/>
      <c r="G99" s="120"/>
      <c r="H99" s="120"/>
      <c r="I99" s="120"/>
      <c r="J99" s="121">
        <f>J128</f>
        <v>0</v>
      </c>
      <c r="L99" s="118"/>
    </row>
    <row r="100" spans="1:47" s="10" customFormat="1" ht="19.899999999999999" customHeight="1">
      <c r="B100" s="122"/>
      <c r="D100" s="123" t="s">
        <v>116</v>
      </c>
      <c r="E100" s="124"/>
      <c r="F100" s="124"/>
      <c r="G100" s="124"/>
      <c r="H100" s="124"/>
      <c r="I100" s="124"/>
      <c r="J100" s="125">
        <f>J129</f>
        <v>0</v>
      </c>
      <c r="L100" s="122"/>
    </row>
    <row r="101" spans="1:47" s="10" customFormat="1" ht="19.899999999999999" customHeight="1">
      <c r="B101" s="122"/>
      <c r="D101" s="123" t="s">
        <v>499</v>
      </c>
      <c r="E101" s="124"/>
      <c r="F101" s="124"/>
      <c r="G101" s="124"/>
      <c r="H101" s="124"/>
      <c r="I101" s="124"/>
      <c r="J101" s="125">
        <f>J143</f>
        <v>0</v>
      </c>
      <c r="L101" s="122"/>
    </row>
    <row r="102" spans="1:47" s="10" customFormat="1" ht="19.899999999999999" customHeight="1">
      <c r="B102" s="122"/>
      <c r="D102" s="123" t="s">
        <v>120</v>
      </c>
      <c r="E102" s="124"/>
      <c r="F102" s="124"/>
      <c r="G102" s="124"/>
      <c r="H102" s="124"/>
      <c r="I102" s="124"/>
      <c r="J102" s="125">
        <f>J146</f>
        <v>0</v>
      </c>
      <c r="L102" s="122"/>
    </row>
    <row r="103" spans="1:47" s="10" customFormat="1" ht="19.899999999999999" customHeight="1">
      <c r="B103" s="122"/>
      <c r="D103" s="123" t="s">
        <v>121</v>
      </c>
      <c r="E103" s="124"/>
      <c r="F103" s="124"/>
      <c r="G103" s="124"/>
      <c r="H103" s="124"/>
      <c r="I103" s="124"/>
      <c r="J103" s="125">
        <f>J148</f>
        <v>0</v>
      </c>
      <c r="L103" s="122"/>
    </row>
    <row r="104" spans="1:47" s="9" customFormat="1" ht="24.95" customHeight="1">
      <c r="B104" s="118"/>
      <c r="D104" s="119" t="s">
        <v>122</v>
      </c>
      <c r="E104" s="120"/>
      <c r="F104" s="120"/>
      <c r="G104" s="120"/>
      <c r="H104" s="120"/>
      <c r="I104" s="120"/>
      <c r="J104" s="121">
        <f>J150</f>
        <v>0</v>
      </c>
      <c r="L104" s="118"/>
    </row>
    <row r="105" spans="1:47" s="10" customFormat="1" ht="19.899999999999999" customHeight="1">
      <c r="B105" s="122"/>
      <c r="D105" s="123" t="s">
        <v>615</v>
      </c>
      <c r="E105" s="124"/>
      <c r="F105" s="124"/>
      <c r="G105" s="124"/>
      <c r="H105" s="124"/>
      <c r="I105" s="124"/>
      <c r="J105" s="125">
        <f>J151</f>
        <v>0</v>
      </c>
      <c r="L105" s="122"/>
    </row>
    <row r="106" spans="1:47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47" s="2" customFormat="1" ht="6.95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4.95" customHeight="1">
      <c r="A112" s="33"/>
      <c r="B112" s="34"/>
      <c r="C112" s="22" t="s">
        <v>125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16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6.5" customHeight="1">
      <c r="A115" s="33"/>
      <c r="B115" s="34"/>
      <c r="C115" s="33"/>
      <c r="D115" s="33"/>
      <c r="E115" s="257" t="str">
        <f>E7</f>
        <v>Atletický stadion  Město Albrechtice</v>
      </c>
      <c r="F115" s="258"/>
      <c r="G115" s="258"/>
      <c r="H115" s="258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1" customFormat="1" ht="12" customHeight="1">
      <c r="B116" s="21"/>
      <c r="C116" s="28" t="s">
        <v>105</v>
      </c>
      <c r="L116" s="21"/>
    </row>
    <row r="117" spans="1:63" s="2" customFormat="1" ht="16.5" customHeight="1">
      <c r="A117" s="33"/>
      <c r="B117" s="34"/>
      <c r="C117" s="33"/>
      <c r="D117" s="33"/>
      <c r="E117" s="257" t="s">
        <v>106</v>
      </c>
      <c r="F117" s="259"/>
      <c r="G117" s="259"/>
      <c r="H117" s="259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107</v>
      </c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3"/>
      <c r="D119" s="33"/>
      <c r="E119" s="214" t="str">
        <f>E11</f>
        <v>5 - SO 01-5 Sektor vrh koulí</v>
      </c>
      <c r="F119" s="259"/>
      <c r="G119" s="259"/>
      <c r="H119" s="259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3"/>
      <c r="E121" s="33"/>
      <c r="F121" s="26" t="str">
        <f>F14</f>
        <v>Albrechtice</v>
      </c>
      <c r="G121" s="33"/>
      <c r="H121" s="33"/>
      <c r="I121" s="28" t="s">
        <v>22</v>
      </c>
      <c r="J121" s="56" t="str">
        <f>IF(J14="","",J14)</f>
        <v>11. 11. 2025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25.7" customHeight="1">
      <c r="A123" s="33"/>
      <c r="B123" s="34"/>
      <c r="C123" s="28" t="s">
        <v>24</v>
      </c>
      <c r="D123" s="33"/>
      <c r="E123" s="33"/>
      <c r="F123" s="26" t="str">
        <f>E17</f>
        <v>Město Albrechtice,nám. ČSA 27/10</v>
      </c>
      <c r="G123" s="33"/>
      <c r="H123" s="33"/>
      <c r="I123" s="28" t="s">
        <v>31</v>
      </c>
      <c r="J123" s="31" t="str">
        <f>E23</f>
        <v>Pitter design , s.r.o.Pardubice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29</v>
      </c>
      <c r="D124" s="33"/>
      <c r="E124" s="33"/>
      <c r="F124" s="26" t="str">
        <f>IF(E20="","",E20)</f>
        <v>Vyplň údaj</v>
      </c>
      <c r="G124" s="33"/>
      <c r="H124" s="33"/>
      <c r="I124" s="28" t="s">
        <v>35</v>
      </c>
      <c r="J124" s="31" t="str">
        <f>E26</f>
        <v xml:space="preserve"> 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26"/>
      <c r="B126" s="127"/>
      <c r="C126" s="128" t="s">
        <v>126</v>
      </c>
      <c r="D126" s="129" t="s">
        <v>63</v>
      </c>
      <c r="E126" s="129" t="s">
        <v>59</v>
      </c>
      <c r="F126" s="129" t="s">
        <v>60</v>
      </c>
      <c r="G126" s="129" t="s">
        <v>127</v>
      </c>
      <c r="H126" s="129" t="s">
        <v>128</v>
      </c>
      <c r="I126" s="129" t="s">
        <v>129</v>
      </c>
      <c r="J126" s="129" t="s">
        <v>111</v>
      </c>
      <c r="K126" s="130" t="s">
        <v>130</v>
      </c>
      <c r="L126" s="131"/>
      <c r="M126" s="63" t="s">
        <v>1</v>
      </c>
      <c r="N126" s="64" t="s">
        <v>42</v>
      </c>
      <c r="O126" s="64" t="s">
        <v>131</v>
      </c>
      <c r="P126" s="64" t="s">
        <v>132</v>
      </c>
      <c r="Q126" s="64" t="s">
        <v>133</v>
      </c>
      <c r="R126" s="64" t="s">
        <v>134</v>
      </c>
      <c r="S126" s="64" t="s">
        <v>135</v>
      </c>
      <c r="T126" s="65" t="s">
        <v>136</v>
      </c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</row>
    <row r="127" spans="1:63" s="2" customFormat="1" ht="22.9" customHeight="1">
      <c r="A127" s="33"/>
      <c r="B127" s="34"/>
      <c r="C127" s="70" t="s">
        <v>137</v>
      </c>
      <c r="D127" s="33"/>
      <c r="E127" s="33"/>
      <c r="F127" s="33"/>
      <c r="G127" s="33"/>
      <c r="H127" s="33"/>
      <c r="I127" s="33"/>
      <c r="J127" s="132">
        <f>BK127</f>
        <v>0</v>
      </c>
      <c r="K127" s="33"/>
      <c r="L127" s="34"/>
      <c r="M127" s="66"/>
      <c r="N127" s="57"/>
      <c r="O127" s="67"/>
      <c r="P127" s="133">
        <f>P128+P150</f>
        <v>0</v>
      </c>
      <c r="Q127" s="67"/>
      <c r="R127" s="133">
        <f>R128+R150</f>
        <v>3.2035622300000002</v>
      </c>
      <c r="S127" s="67"/>
      <c r="T127" s="134">
        <f>T128+T150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77</v>
      </c>
      <c r="AU127" s="18" t="s">
        <v>113</v>
      </c>
      <c r="BK127" s="135">
        <f>BK128+BK150</f>
        <v>0</v>
      </c>
    </row>
    <row r="128" spans="1:63" s="12" customFormat="1" ht="25.9" customHeight="1">
      <c r="B128" s="136"/>
      <c r="D128" s="137" t="s">
        <v>77</v>
      </c>
      <c r="E128" s="138" t="s">
        <v>138</v>
      </c>
      <c r="F128" s="138" t="s">
        <v>139</v>
      </c>
      <c r="I128" s="139"/>
      <c r="J128" s="140">
        <f>BK128</f>
        <v>0</v>
      </c>
      <c r="L128" s="136"/>
      <c r="M128" s="141"/>
      <c r="N128" s="142"/>
      <c r="O128" s="142"/>
      <c r="P128" s="143">
        <f>P129+P143+P146+P148</f>
        <v>0</v>
      </c>
      <c r="Q128" s="142"/>
      <c r="R128" s="143">
        <f>R129+R143+R146+R148</f>
        <v>3.20159423</v>
      </c>
      <c r="S128" s="142"/>
      <c r="T128" s="144">
        <f>T129+T143+T146+T148</f>
        <v>0</v>
      </c>
      <c r="AR128" s="137" t="s">
        <v>85</v>
      </c>
      <c r="AT128" s="145" t="s">
        <v>77</v>
      </c>
      <c r="AU128" s="145" t="s">
        <v>78</v>
      </c>
      <c r="AY128" s="137" t="s">
        <v>140</v>
      </c>
      <c r="BK128" s="146">
        <f>BK129+BK143+BK146+BK148</f>
        <v>0</v>
      </c>
    </row>
    <row r="129" spans="1:65" s="12" customFormat="1" ht="22.9" customHeight="1">
      <c r="B129" s="136"/>
      <c r="D129" s="137" t="s">
        <v>77</v>
      </c>
      <c r="E129" s="147" t="s">
        <v>87</v>
      </c>
      <c r="F129" s="147" t="s">
        <v>312</v>
      </c>
      <c r="I129" s="139"/>
      <c r="J129" s="148">
        <f>BK129</f>
        <v>0</v>
      </c>
      <c r="L129" s="136"/>
      <c r="M129" s="141"/>
      <c r="N129" s="142"/>
      <c r="O129" s="142"/>
      <c r="P129" s="143">
        <f>SUM(P130:P142)</f>
        <v>0</v>
      </c>
      <c r="Q129" s="142"/>
      <c r="R129" s="143">
        <f>SUM(R130:R142)</f>
        <v>2.9615285899999999</v>
      </c>
      <c r="S129" s="142"/>
      <c r="T129" s="144">
        <f>SUM(T130:T142)</f>
        <v>0</v>
      </c>
      <c r="AR129" s="137" t="s">
        <v>85</v>
      </c>
      <c r="AT129" s="145" t="s">
        <v>77</v>
      </c>
      <c r="AU129" s="145" t="s">
        <v>85</v>
      </c>
      <c r="AY129" s="137" t="s">
        <v>140</v>
      </c>
      <c r="BK129" s="146">
        <f>SUM(BK130:BK142)</f>
        <v>0</v>
      </c>
    </row>
    <row r="130" spans="1:65" s="2" customFormat="1" ht="24.2" customHeight="1">
      <c r="A130" s="33"/>
      <c r="B130" s="149"/>
      <c r="C130" s="150" t="s">
        <v>85</v>
      </c>
      <c r="D130" s="150" t="s">
        <v>142</v>
      </c>
      <c r="E130" s="151" t="s">
        <v>616</v>
      </c>
      <c r="F130" s="152" t="s">
        <v>617</v>
      </c>
      <c r="G130" s="153" t="s">
        <v>166</v>
      </c>
      <c r="H130" s="154">
        <v>0.67800000000000005</v>
      </c>
      <c r="I130" s="155"/>
      <c r="J130" s="156">
        <f>ROUND(I130*H130,2)</f>
        <v>0</v>
      </c>
      <c r="K130" s="152" t="s">
        <v>146</v>
      </c>
      <c r="L130" s="34"/>
      <c r="M130" s="157" t="s">
        <v>1</v>
      </c>
      <c r="N130" s="158" t="s">
        <v>43</v>
      </c>
      <c r="O130" s="59"/>
      <c r="P130" s="159">
        <f>O130*H130</f>
        <v>0</v>
      </c>
      <c r="Q130" s="159">
        <v>2.16</v>
      </c>
      <c r="R130" s="159">
        <f>Q130*H130</f>
        <v>1.4644800000000002</v>
      </c>
      <c r="S130" s="159">
        <v>0</v>
      </c>
      <c r="T130" s="16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1" t="s">
        <v>95</v>
      </c>
      <c r="AT130" s="161" t="s">
        <v>142</v>
      </c>
      <c r="AU130" s="161" t="s">
        <v>87</v>
      </c>
      <c r="AY130" s="18" t="s">
        <v>140</v>
      </c>
      <c r="BE130" s="162">
        <f>IF(N130="základní",J130,0)</f>
        <v>0</v>
      </c>
      <c r="BF130" s="162">
        <f>IF(N130="snížená",J130,0)</f>
        <v>0</v>
      </c>
      <c r="BG130" s="162">
        <f>IF(N130="zákl. přenesená",J130,0)</f>
        <v>0</v>
      </c>
      <c r="BH130" s="162">
        <f>IF(N130="sníž. přenesená",J130,0)</f>
        <v>0</v>
      </c>
      <c r="BI130" s="162">
        <f>IF(N130="nulová",J130,0)</f>
        <v>0</v>
      </c>
      <c r="BJ130" s="18" t="s">
        <v>85</v>
      </c>
      <c r="BK130" s="162">
        <f>ROUND(I130*H130,2)</f>
        <v>0</v>
      </c>
      <c r="BL130" s="18" t="s">
        <v>95</v>
      </c>
      <c r="BM130" s="161" t="s">
        <v>618</v>
      </c>
    </row>
    <row r="131" spans="1:65" s="13" customFormat="1" ht="11.25">
      <c r="B131" s="163"/>
      <c r="D131" s="164" t="s">
        <v>148</v>
      </c>
      <c r="E131" s="165" t="s">
        <v>1</v>
      </c>
      <c r="F131" s="166" t="s">
        <v>619</v>
      </c>
      <c r="H131" s="165" t="s">
        <v>1</v>
      </c>
      <c r="I131" s="167"/>
      <c r="L131" s="163"/>
      <c r="M131" s="168"/>
      <c r="N131" s="169"/>
      <c r="O131" s="169"/>
      <c r="P131" s="169"/>
      <c r="Q131" s="169"/>
      <c r="R131" s="169"/>
      <c r="S131" s="169"/>
      <c r="T131" s="170"/>
      <c r="AT131" s="165" t="s">
        <v>148</v>
      </c>
      <c r="AU131" s="165" t="s">
        <v>87</v>
      </c>
      <c r="AV131" s="13" t="s">
        <v>85</v>
      </c>
      <c r="AW131" s="13" t="s">
        <v>34</v>
      </c>
      <c r="AX131" s="13" t="s">
        <v>78</v>
      </c>
      <c r="AY131" s="165" t="s">
        <v>140</v>
      </c>
    </row>
    <row r="132" spans="1:65" s="14" customFormat="1" ht="11.25">
      <c r="B132" s="171"/>
      <c r="D132" s="164" t="s">
        <v>148</v>
      </c>
      <c r="E132" s="172" t="s">
        <v>1</v>
      </c>
      <c r="F132" s="173" t="s">
        <v>620</v>
      </c>
      <c r="H132" s="174">
        <v>0.67800000000000005</v>
      </c>
      <c r="I132" s="175"/>
      <c r="L132" s="171"/>
      <c r="M132" s="176"/>
      <c r="N132" s="177"/>
      <c r="O132" s="177"/>
      <c r="P132" s="177"/>
      <c r="Q132" s="177"/>
      <c r="R132" s="177"/>
      <c r="S132" s="177"/>
      <c r="T132" s="178"/>
      <c r="AT132" s="172" t="s">
        <v>148</v>
      </c>
      <c r="AU132" s="172" t="s">
        <v>87</v>
      </c>
      <c r="AV132" s="14" t="s">
        <v>87</v>
      </c>
      <c r="AW132" s="14" t="s">
        <v>34</v>
      </c>
      <c r="AX132" s="14" t="s">
        <v>78</v>
      </c>
      <c r="AY132" s="172" t="s">
        <v>140</v>
      </c>
    </row>
    <row r="133" spans="1:65" s="15" customFormat="1" ht="11.25">
      <c r="B133" s="179"/>
      <c r="D133" s="164" t="s">
        <v>148</v>
      </c>
      <c r="E133" s="180" t="s">
        <v>1</v>
      </c>
      <c r="F133" s="181" t="s">
        <v>159</v>
      </c>
      <c r="H133" s="182">
        <v>0.67800000000000005</v>
      </c>
      <c r="I133" s="183"/>
      <c r="L133" s="179"/>
      <c r="M133" s="184"/>
      <c r="N133" s="185"/>
      <c r="O133" s="185"/>
      <c r="P133" s="185"/>
      <c r="Q133" s="185"/>
      <c r="R133" s="185"/>
      <c r="S133" s="185"/>
      <c r="T133" s="186"/>
      <c r="AT133" s="180" t="s">
        <v>148</v>
      </c>
      <c r="AU133" s="180" t="s">
        <v>87</v>
      </c>
      <c r="AV133" s="15" t="s">
        <v>95</v>
      </c>
      <c r="AW133" s="15" t="s">
        <v>34</v>
      </c>
      <c r="AX133" s="15" t="s">
        <v>85</v>
      </c>
      <c r="AY133" s="180" t="s">
        <v>140</v>
      </c>
    </row>
    <row r="134" spans="1:65" s="2" customFormat="1" ht="16.5" customHeight="1">
      <c r="A134" s="33"/>
      <c r="B134" s="149"/>
      <c r="C134" s="150" t="s">
        <v>87</v>
      </c>
      <c r="D134" s="150" t="s">
        <v>142</v>
      </c>
      <c r="E134" s="151" t="s">
        <v>621</v>
      </c>
      <c r="F134" s="152" t="s">
        <v>622</v>
      </c>
      <c r="G134" s="153" t="s">
        <v>166</v>
      </c>
      <c r="H134" s="154">
        <v>0.59199999999999997</v>
      </c>
      <c r="I134" s="155"/>
      <c r="J134" s="156">
        <f>ROUND(I134*H134,2)</f>
        <v>0</v>
      </c>
      <c r="K134" s="152" t="s">
        <v>146</v>
      </c>
      <c r="L134" s="34"/>
      <c r="M134" s="157" t="s">
        <v>1</v>
      </c>
      <c r="N134" s="158" t="s">
        <v>43</v>
      </c>
      <c r="O134" s="59"/>
      <c r="P134" s="159">
        <f>O134*H134</f>
        <v>0</v>
      </c>
      <c r="Q134" s="159">
        <v>2.5018699999999998</v>
      </c>
      <c r="R134" s="159">
        <f>Q134*H134</f>
        <v>1.4811070399999997</v>
      </c>
      <c r="S134" s="159">
        <v>0</v>
      </c>
      <c r="T134" s="16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1" t="s">
        <v>95</v>
      </c>
      <c r="AT134" s="161" t="s">
        <v>142</v>
      </c>
      <c r="AU134" s="161" t="s">
        <v>87</v>
      </c>
      <c r="AY134" s="18" t="s">
        <v>140</v>
      </c>
      <c r="BE134" s="162">
        <f>IF(N134="základní",J134,0)</f>
        <v>0</v>
      </c>
      <c r="BF134" s="162">
        <f>IF(N134="snížená",J134,0)</f>
        <v>0</v>
      </c>
      <c r="BG134" s="162">
        <f>IF(N134="zákl. přenesená",J134,0)</f>
        <v>0</v>
      </c>
      <c r="BH134" s="162">
        <f>IF(N134="sníž. přenesená",J134,0)</f>
        <v>0</v>
      </c>
      <c r="BI134" s="162">
        <f>IF(N134="nulová",J134,0)</f>
        <v>0</v>
      </c>
      <c r="BJ134" s="18" t="s">
        <v>85</v>
      </c>
      <c r="BK134" s="162">
        <f>ROUND(I134*H134,2)</f>
        <v>0</v>
      </c>
      <c r="BL134" s="18" t="s">
        <v>95</v>
      </c>
      <c r="BM134" s="161" t="s">
        <v>623</v>
      </c>
    </row>
    <row r="135" spans="1:65" s="13" customFormat="1" ht="11.25">
      <c r="B135" s="163"/>
      <c r="D135" s="164" t="s">
        <v>148</v>
      </c>
      <c r="E135" s="165" t="s">
        <v>1</v>
      </c>
      <c r="F135" s="166" t="s">
        <v>624</v>
      </c>
      <c r="H135" s="165" t="s">
        <v>1</v>
      </c>
      <c r="I135" s="167"/>
      <c r="L135" s="163"/>
      <c r="M135" s="168"/>
      <c r="N135" s="169"/>
      <c r="O135" s="169"/>
      <c r="P135" s="169"/>
      <c r="Q135" s="169"/>
      <c r="R135" s="169"/>
      <c r="S135" s="169"/>
      <c r="T135" s="170"/>
      <c r="AT135" s="165" t="s">
        <v>148</v>
      </c>
      <c r="AU135" s="165" t="s">
        <v>87</v>
      </c>
      <c r="AV135" s="13" t="s">
        <v>85</v>
      </c>
      <c r="AW135" s="13" t="s">
        <v>34</v>
      </c>
      <c r="AX135" s="13" t="s">
        <v>78</v>
      </c>
      <c r="AY135" s="165" t="s">
        <v>140</v>
      </c>
    </row>
    <row r="136" spans="1:65" s="14" customFormat="1" ht="11.25">
      <c r="B136" s="171"/>
      <c r="D136" s="164" t="s">
        <v>148</v>
      </c>
      <c r="E136" s="172" t="s">
        <v>1</v>
      </c>
      <c r="F136" s="173" t="s">
        <v>625</v>
      </c>
      <c r="H136" s="174">
        <v>0.47599999999999998</v>
      </c>
      <c r="I136" s="175"/>
      <c r="L136" s="171"/>
      <c r="M136" s="176"/>
      <c r="N136" s="177"/>
      <c r="O136" s="177"/>
      <c r="P136" s="177"/>
      <c r="Q136" s="177"/>
      <c r="R136" s="177"/>
      <c r="S136" s="177"/>
      <c r="T136" s="178"/>
      <c r="AT136" s="172" t="s">
        <v>148</v>
      </c>
      <c r="AU136" s="172" t="s">
        <v>87</v>
      </c>
      <c r="AV136" s="14" t="s">
        <v>87</v>
      </c>
      <c r="AW136" s="14" t="s">
        <v>34</v>
      </c>
      <c r="AX136" s="14" t="s">
        <v>78</v>
      </c>
      <c r="AY136" s="172" t="s">
        <v>140</v>
      </c>
    </row>
    <row r="137" spans="1:65" s="14" customFormat="1" ht="11.25">
      <c r="B137" s="171"/>
      <c r="D137" s="164" t="s">
        <v>148</v>
      </c>
      <c r="E137" s="172" t="s">
        <v>1</v>
      </c>
      <c r="F137" s="173" t="s">
        <v>626</v>
      </c>
      <c r="H137" s="174">
        <v>0.11600000000000001</v>
      </c>
      <c r="I137" s="175"/>
      <c r="L137" s="171"/>
      <c r="M137" s="176"/>
      <c r="N137" s="177"/>
      <c r="O137" s="177"/>
      <c r="P137" s="177"/>
      <c r="Q137" s="177"/>
      <c r="R137" s="177"/>
      <c r="S137" s="177"/>
      <c r="T137" s="178"/>
      <c r="AT137" s="172" t="s">
        <v>148</v>
      </c>
      <c r="AU137" s="172" t="s">
        <v>87</v>
      </c>
      <c r="AV137" s="14" t="s">
        <v>87</v>
      </c>
      <c r="AW137" s="14" t="s">
        <v>34</v>
      </c>
      <c r="AX137" s="14" t="s">
        <v>78</v>
      </c>
      <c r="AY137" s="172" t="s">
        <v>140</v>
      </c>
    </row>
    <row r="138" spans="1:65" s="15" customFormat="1" ht="11.25">
      <c r="B138" s="179"/>
      <c r="D138" s="164" t="s">
        <v>148</v>
      </c>
      <c r="E138" s="180" t="s">
        <v>1</v>
      </c>
      <c r="F138" s="181" t="s">
        <v>159</v>
      </c>
      <c r="H138" s="182">
        <v>0.59199999999999997</v>
      </c>
      <c r="I138" s="183"/>
      <c r="L138" s="179"/>
      <c r="M138" s="184"/>
      <c r="N138" s="185"/>
      <c r="O138" s="185"/>
      <c r="P138" s="185"/>
      <c r="Q138" s="185"/>
      <c r="R138" s="185"/>
      <c r="S138" s="185"/>
      <c r="T138" s="186"/>
      <c r="AT138" s="180" t="s">
        <v>148</v>
      </c>
      <c r="AU138" s="180" t="s">
        <v>87</v>
      </c>
      <c r="AV138" s="15" t="s">
        <v>95</v>
      </c>
      <c r="AW138" s="15" t="s">
        <v>34</v>
      </c>
      <c r="AX138" s="15" t="s">
        <v>85</v>
      </c>
      <c r="AY138" s="180" t="s">
        <v>140</v>
      </c>
    </row>
    <row r="139" spans="1:65" s="2" customFormat="1" ht="16.5" customHeight="1">
      <c r="A139" s="33"/>
      <c r="B139" s="149"/>
      <c r="C139" s="150" t="s">
        <v>92</v>
      </c>
      <c r="D139" s="150" t="s">
        <v>142</v>
      </c>
      <c r="E139" s="151" t="s">
        <v>627</v>
      </c>
      <c r="F139" s="152" t="s">
        <v>628</v>
      </c>
      <c r="G139" s="153" t="s">
        <v>233</v>
      </c>
      <c r="H139" s="154">
        <v>1.4999999999999999E-2</v>
      </c>
      <c r="I139" s="155"/>
      <c r="J139" s="156">
        <f>ROUND(I139*H139,2)</f>
        <v>0</v>
      </c>
      <c r="K139" s="152" t="s">
        <v>1</v>
      </c>
      <c r="L139" s="34"/>
      <c r="M139" s="157" t="s">
        <v>1</v>
      </c>
      <c r="N139" s="158" t="s">
        <v>43</v>
      </c>
      <c r="O139" s="59"/>
      <c r="P139" s="159">
        <f>O139*H139</f>
        <v>0</v>
      </c>
      <c r="Q139" s="159">
        <v>1.06277</v>
      </c>
      <c r="R139" s="159">
        <f>Q139*H139</f>
        <v>1.5941549999999999E-2</v>
      </c>
      <c r="S139" s="159">
        <v>0</v>
      </c>
      <c r="T139" s="16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1" t="s">
        <v>95</v>
      </c>
      <c r="AT139" s="161" t="s">
        <v>142</v>
      </c>
      <c r="AU139" s="161" t="s">
        <v>87</v>
      </c>
      <c r="AY139" s="18" t="s">
        <v>140</v>
      </c>
      <c r="BE139" s="162">
        <f>IF(N139="základní",J139,0)</f>
        <v>0</v>
      </c>
      <c r="BF139" s="162">
        <f>IF(N139="snížená",J139,0)</f>
        <v>0</v>
      </c>
      <c r="BG139" s="162">
        <f>IF(N139="zákl. přenesená",J139,0)</f>
        <v>0</v>
      </c>
      <c r="BH139" s="162">
        <f>IF(N139="sníž. přenesená",J139,0)</f>
        <v>0</v>
      </c>
      <c r="BI139" s="162">
        <f>IF(N139="nulová",J139,0)</f>
        <v>0</v>
      </c>
      <c r="BJ139" s="18" t="s">
        <v>85</v>
      </c>
      <c r="BK139" s="162">
        <f>ROUND(I139*H139,2)</f>
        <v>0</v>
      </c>
      <c r="BL139" s="18" t="s">
        <v>95</v>
      </c>
      <c r="BM139" s="161" t="s">
        <v>629</v>
      </c>
    </row>
    <row r="140" spans="1:65" s="13" customFormat="1" ht="11.25">
      <c r="B140" s="163"/>
      <c r="D140" s="164" t="s">
        <v>148</v>
      </c>
      <c r="E140" s="165" t="s">
        <v>1</v>
      </c>
      <c r="F140" s="166" t="s">
        <v>630</v>
      </c>
      <c r="H140" s="165" t="s">
        <v>1</v>
      </c>
      <c r="I140" s="167"/>
      <c r="L140" s="163"/>
      <c r="M140" s="168"/>
      <c r="N140" s="169"/>
      <c r="O140" s="169"/>
      <c r="P140" s="169"/>
      <c r="Q140" s="169"/>
      <c r="R140" s="169"/>
      <c r="S140" s="169"/>
      <c r="T140" s="170"/>
      <c r="AT140" s="165" t="s">
        <v>148</v>
      </c>
      <c r="AU140" s="165" t="s">
        <v>87</v>
      </c>
      <c r="AV140" s="13" t="s">
        <v>85</v>
      </c>
      <c r="AW140" s="13" t="s">
        <v>34</v>
      </c>
      <c r="AX140" s="13" t="s">
        <v>78</v>
      </c>
      <c r="AY140" s="165" t="s">
        <v>140</v>
      </c>
    </row>
    <row r="141" spans="1:65" s="14" customFormat="1" ht="11.25">
      <c r="B141" s="171"/>
      <c r="D141" s="164" t="s">
        <v>148</v>
      </c>
      <c r="E141" s="172" t="s">
        <v>1</v>
      </c>
      <c r="F141" s="173" t="s">
        <v>631</v>
      </c>
      <c r="H141" s="174">
        <v>1.4999999999999999E-2</v>
      </c>
      <c r="I141" s="175"/>
      <c r="L141" s="171"/>
      <c r="M141" s="176"/>
      <c r="N141" s="177"/>
      <c r="O141" s="177"/>
      <c r="P141" s="177"/>
      <c r="Q141" s="177"/>
      <c r="R141" s="177"/>
      <c r="S141" s="177"/>
      <c r="T141" s="178"/>
      <c r="AT141" s="172" t="s">
        <v>148</v>
      </c>
      <c r="AU141" s="172" t="s">
        <v>87</v>
      </c>
      <c r="AV141" s="14" t="s">
        <v>87</v>
      </c>
      <c r="AW141" s="14" t="s">
        <v>34</v>
      </c>
      <c r="AX141" s="14" t="s">
        <v>78</v>
      </c>
      <c r="AY141" s="172" t="s">
        <v>140</v>
      </c>
    </row>
    <row r="142" spans="1:65" s="15" customFormat="1" ht="11.25">
      <c r="B142" s="179"/>
      <c r="D142" s="164" t="s">
        <v>148</v>
      </c>
      <c r="E142" s="180" t="s">
        <v>1</v>
      </c>
      <c r="F142" s="181" t="s">
        <v>159</v>
      </c>
      <c r="H142" s="182">
        <v>1.4999999999999999E-2</v>
      </c>
      <c r="I142" s="183"/>
      <c r="L142" s="179"/>
      <c r="M142" s="184"/>
      <c r="N142" s="185"/>
      <c r="O142" s="185"/>
      <c r="P142" s="185"/>
      <c r="Q142" s="185"/>
      <c r="R142" s="185"/>
      <c r="S142" s="185"/>
      <c r="T142" s="186"/>
      <c r="AT142" s="180" t="s">
        <v>148</v>
      </c>
      <c r="AU142" s="180" t="s">
        <v>87</v>
      </c>
      <c r="AV142" s="15" t="s">
        <v>95</v>
      </c>
      <c r="AW142" s="15" t="s">
        <v>34</v>
      </c>
      <c r="AX142" s="15" t="s">
        <v>85</v>
      </c>
      <c r="AY142" s="180" t="s">
        <v>140</v>
      </c>
    </row>
    <row r="143" spans="1:65" s="12" customFormat="1" ht="22.9" customHeight="1">
      <c r="B143" s="136"/>
      <c r="D143" s="137" t="s">
        <v>77</v>
      </c>
      <c r="E143" s="147" t="s">
        <v>101</v>
      </c>
      <c r="F143" s="147" t="s">
        <v>550</v>
      </c>
      <c r="I143" s="139"/>
      <c r="J143" s="148">
        <f>BK143</f>
        <v>0</v>
      </c>
      <c r="L143" s="136"/>
      <c r="M143" s="141"/>
      <c r="N143" s="142"/>
      <c r="O143" s="142"/>
      <c r="P143" s="143">
        <f>SUM(P144:P145)</f>
        <v>0</v>
      </c>
      <c r="Q143" s="142"/>
      <c r="R143" s="143">
        <f>SUM(R144:R145)</f>
        <v>0.24006563999999997</v>
      </c>
      <c r="S143" s="142"/>
      <c r="T143" s="144">
        <f>SUM(T144:T145)</f>
        <v>0</v>
      </c>
      <c r="AR143" s="137" t="s">
        <v>85</v>
      </c>
      <c r="AT143" s="145" t="s">
        <v>77</v>
      </c>
      <c r="AU143" s="145" t="s">
        <v>85</v>
      </c>
      <c r="AY143" s="137" t="s">
        <v>140</v>
      </c>
      <c r="BK143" s="146">
        <f>SUM(BK144:BK145)</f>
        <v>0</v>
      </c>
    </row>
    <row r="144" spans="1:65" s="2" customFormat="1" ht="24.2" customHeight="1">
      <c r="A144" s="33"/>
      <c r="B144" s="149"/>
      <c r="C144" s="150" t="s">
        <v>95</v>
      </c>
      <c r="D144" s="150" t="s">
        <v>142</v>
      </c>
      <c r="E144" s="151" t="s">
        <v>632</v>
      </c>
      <c r="F144" s="152" t="s">
        <v>633</v>
      </c>
      <c r="G144" s="153" t="s">
        <v>145</v>
      </c>
      <c r="H144" s="154">
        <v>3.5819999999999999</v>
      </c>
      <c r="I144" s="155"/>
      <c r="J144" s="156">
        <f>ROUND(I144*H144,2)</f>
        <v>0</v>
      </c>
      <c r="K144" s="152" t="s">
        <v>146</v>
      </c>
      <c r="L144" s="34"/>
      <c r="M144" s="157" t="s">
        <v>1</v>
      </c>
      <c r="N144" s="158" t="s">
        <v>43</v>
      </c>
      <c r="O144" s="59"/>
      <c r="P144" s="159">
        <f>O144*H144</f>
        <v>0</v>
      </c>
      <c r="Q144" s="159">
        <v>6.7019999999999996E-2</v>
      </c>
      <c r="R144" s="159">
        <f>Q144*H144</f>
        <v>0.24006563999999997</v>
      </c>
      <c r="S144" s="159">
        <v>0</v>
      </c>
      <c r="T144" s="160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1" t="s">
        <v>95</v>
      </c>
      <c r="AT144" s="161" t="s">
        <v>142</v>
      </c>
      <c r="AU144" s="161" t="s">
        <v>87</v>
      </c>
      <c r="AY144" s="18" t="s">
        <v>140</v>
      </c>
      <c r="BE144" s="162">
        <f>IF(N144="základní",J144,0)</f>
        <v>0</v>
      </c>
      <c r="BF144" s="162">
        <f>IF(N144="snížená",J144,0)</f>
        <v>0</v>
      </c>
      <c r="BG144" s="162">
        <f>IF(N144="zákl. přenesená",J144,0)</f>
        <v>0</v>
      </c>
      <c r="BH144" s="162">
        <f>IF(N144="sníž. přenesená",J144,0)</f>
        <v>0</v>
      </c>
      <c r="BI144" s="162">
        <f>IF(N144="nulová",J144,0)</f>
        <v>0</v>
      </c>
      <c r="BJ144" s="18" t="s">
        <v>85</v>
      </c>
      <c r="BK144" s="162">
        <f>ROUND(I144*H144,2)</f>
        <v>0</v>
      </c>
      <c r="BL144" s="18" t="s">
        <v>95</v>
      </c>
      <c r="BM144" s="161" t="s">
        <v>634</v>
      </c>
    </row>
    <row r="145" spans="1:65" s="14" customFormat="1" ht="11.25">
      <c r="B145" s="171"/>
      <c r="D145" s="164" t="s">
        <v>148</v>
      </c>
      <c r="E145" s="172" t="s">
        <v>1</v>
      </c>
      <c r="F145" s="173" t="s">
        <v>635</v>
      </c>
      <c r="H145" s="174">
        <v>3.5819999999999999</v>
      </c>
      <c r="I145" s="175"/>
      <c r="L145" s="171"/>
      <c r="M145" s="176"/>
      <c r="N145" s="177"/>
      <c r="O145" s="177"/>
      <c r="P145" s="177"/>
      <c r="Q145" s="177"/>
      <c r="R145" s="177"/>
      <c r="S145" s="177"/>
      <c r="T145" s="178"/>
      <c r="AT145" s="172" t="s">
        <v>148</v>
      </c>
      <c r="AU145" s="172" t="s">
        <v>87</v>
      </c>
      <c r="AV145" s="14" t="s">
        <v>87</v>
      </c>
      <c r="AW145" s="14" t="s">
        <v>34</v>
      </c>
      <c r="AX145" s="14" t="s">
        <v>85</v>
      </c>
      <c r="AY145" s="172" t="s">
        <v>140</v>
      </c>
    </row>
    <row r="146" spans="1:65" s="12" customFormat="1" ht="22.9" customHeight="1">
      <c r="B146" s="136"/>
      <c r="D146" s="137" t="s">
        <v>77</v>
      </c>
      <c r="E146" s="147" t="s">
        <v>224</v>
      </c>
      <c r="F146" s="147" t="s">
        <v>385</v>
      </c>
      <c r="I146" s="139"/>
      <c r="J146" s="148">
        <f>BK146</f>
        <v>0</v>
      </c>
      <c r="L146" s="136"/>
      <c r="M146" s="141"/>
      <c r="N146" s="142"/>
      <c r="O146" s="142"/>
      <c r="P146" s="143">
        <f>P147</f>
        <v>0</v>
      </c>
      <c r="Q146" s="142"/>
      <c r="R146" s="143">
        <f>R147</f>
        <v>0</v>
      </c>
      <c r="S146" s="142"/>
      <c r="T146" s="144">
        <f>T147</f>
        <v>0</v>
      </c>
      <c r="AR146" s="137" t="s">
        <v>85</v>
      </c>
      <c r="AT146" s="145" t="s">
        <v>77</v>
      </c>
      <c r="AU146" s="145" t="s">
        <v>85</v>
      </c>
      <c r="AY146" s="137" t="s">
        <v>140</v>
      </c>
      <c r="BK146" s="146">
        <f>BK147</f>
        <v>0</v>
      </c>
    </row>
    <row r="147" spans="1:65" s="2" customFormat="1" ht="24.2" customHeight="1">
      <c r="A147" s="33"/>
      <c r="B147" s="149"/>
      <c r="C147" s="150" t="s">
        <v>98</v>
      </c>
      <c r="D147" s="150" t="s">
        <v>142</v>
      </c>
      <c r="E147" s="151" t="s">
        <v>636</v>
      </c>
      <c r="F147" s="152" t="s">
        <v>637</v>
      </c>
      <c r="G147" s="153" t="s">
        <v>383</v>
      </c>
      <c r="H147" s="154">
        <v>1</v>
      </c>
      <c r="I147" s="155"/>
      <c r="J147" s="156">
        <f>ROUND(I147*H147,2)</f>
        <v>0</v>
      </c>
      <c r="K147" s="152" t="s">
        <v>1</v>
      </c>
      <c r="L147" s="34"/>
      <c r="M147" s="157" t="s">
        <v>1</v>
      </c>
      <c r="N147" s="158" t="s">
        <v>43</v>
      </c>
      <c r="O147" s="59"/>
      <c r="P147" s="159">
        <f>O147*H147</f>
        <v>0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1" t="s">
        <v>95</v>
      </c>
      <c r="AT147" s="161" t="s">
        <v>142</v>
      </c>
      <c r="AU147" s="161" t="s">
        <v>87</v>
      </c>
      <c r="AY147" s="18" t="s">
        <v>140</v>
      </c>
      <c r="BE147" s="162">
        <f>IF(N147="základní",J147,0)</f>
        <v>0</v>
      </c>
      <c r="BF147" s="162">
        <f>IF(N147="snížená",J147,0)</f>
        <v>0</v>
      </c>
      <c r="BG147" s="162">
        <f>IF(N147="zákl. přenesená",J147,0)</f>
        <v>0</v>
      </c>
      <c r="BH147" s="162">
        <f>IF(N147="sníž. přenesená",J147,0)</f>
        <v>0</v>
      </c>
      <c r="BI147" s="162">
        <f>IF(N147="nulová",J147,0)</f>
        <v>0</v>
      </c>
      <c r="BJ147" s="18" t="s">
        <v>85</v>
      </c>
      <c r="BK147" s="162">
        <f>ROUND(I147*H147,2)</f>
        <v>0</v>
      </c>
      <c r="BL147" s="18" t="s">
        <v>95</v>
      </c>
      <c r="BM147" s="161" t="s">
        <v>638</v>
      </c>
    </row>
    <row r="148" spans="1:65" s="12" customFormat="1" ht="22.9" customHeight="1">
      <c r="B148" s="136"/>
      <c r="D148" s="137" t="s">
        <v>77</v>
      </c>
      <c r="E148" s="147" t="s">
        <v>447</v>
      </c>
      <c r="F148" s="147" t="s">
        <v>448</v>
      </c>
      <c r="I148" s="139"/>
      <c r="J148" s="148">
        <f>BK148</f>
        <v>0</v>
      </c>
      <c r="L148" s="136"/>
      <c r="M148" s="141"/>
      <c r="N148" s="142"/>
      <c r="O148" s="142"/>
      <c r="P148" s="143">
        <f>P149</f>
        <v>0</v>
      </c>
      <c r="Q148" s="142"/>
      <c r="R148" s="143">
        <f>R149</f>
        <v>0</v>
      </c>
      <c r="S148" s="142"/>
      <c r="T148" s="144">
        <f>T149</f>
        <v>0</v>
      </c>
      <c r="AR148" s="137" t="s">
        <v>85</v>
      </c>
      <c r="AT148" s="145" t="s">
        <v>77</v>
      </c>
      <c r="AU148" s="145" t="s">
        <v>85</v>
      </c>
      <c r="AY148" s="137" t="s">
        <v>140</v>
      </c>
      <c r="BK148" s="146">
        <f>BK149</f>
        <v>0</v>
      </c>
    </row>
    <row r="149" spans="1:65" s="2" customFormat="1" ht="16.5" customHeight="1">
      <c r="A149" s="33"/>
      <c r="B149" s="149"/>
      <c r="C149" s="150" t="s">
        <v>101</v>
      </c>
      <c r="D149" s="150" t="s">
        <v>142</v>
      </c>
      <c r="E149" s="151" t="s">
        <v>450</v>
      </c>
      <c r="F149" s="152" t="s">
        <v>451</v>
      </c>
      <c r="G149" s="153" t="s">
        <v>233</v>
      </c>
      <c r="H149" s="154">
        <v>3.202</v>
      </c>
      <c r="I149" s="155"/>
      <c r="J149" s="156">
        <f>ROUND(I149*H149,2)</f>
        <v>0</v>
      </c>
      <c r="K149" s="152" t="s">
        <v>146</v>
      </c>
      <c r="L149" s="34"/>
      <c r="M149" s="157" t="s">
        <v>1</v>
      </c>
      <c r="N149" s="158" t="s">
        <v>43</v>
      </c>
      <c r="O149" s="59"/>
      <c r="P149" s="159">
        <f>O149*H149</f>
        <v>0</v>
      </c>
      <c r="Q149" s="159">
        <v>0</v>
      </c>
      <c r="R149" s="159">
        <f>Q149*H149</f>
        <v>0</v>
      </c>
      <c r="S149" s="159">
        <v>0</v>
      </c>
      <c r="T149" s="16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1" t="s">
        <v>95</v>
      </c>
      <c r="AT149" s="161" t="s">
        <v>142</v>
      </c>
      <c r="AU149" s="161" t="s">
        <v>87</v>
      </c>
      <c r="AY149" s="18" t="s">
        <v>140</v>
      </c>
      <c r="BE149" s="162">
        <f>IF(N149="základní",J149,0)</f>
        <v>0</v>
      </c>
      <c r="BF149" s="162">
        <f>IF(N149="snížená",J149,0)</f>
        <v>0</v>
      </c>
      <c r="BG149" s="162">
        <f>IF(N149="zákl. přenesená",J149,0)</f>
        <v>0</v>
      </c>
      <c r="BH149" s="162">
        <f>IF(N149="sníž. přenesená",J149,0)</f>
        <v>0</v>
      </c>
      <c r="BI149" s="162">
        <f>IF(N149="nulová",J149,0)</f>
        <v>0</v>
      </c>
      <c r="BJ149" s="18" t="s">
        <v>85</v>
      </c>
      <c r="BK149" s="162">
        <f>ROUND(I149*H149,2)</f>
        <v>0</v>
      </c>
      <c r="BL149" s="18" t="s">
        <v>95</v>
      </c>
      <c r="BM149" s="161" t="s">
        <v>639</v>
      </c>
    </row>
    <row r="150" spans="1:65" s="12" customFormat="1" ht="25.9" customHeight="1">
      <c r="B150" s="136"/>
      <c r="D150" s="137" t="s">
        <v>77</v>
      </c>
      <c r="E150" s="138" t="s">
        <v>453</v>
      </c>
      <c r="F150" s="138" t="s">
        <v>454</v>
      </c>
      <c r="I150" s="139"/>
      <c r="J150" s="140">
        <f>BK150</f>
        <v>0</v>
      </c>
      <c r="L150" s="136"/>
      <c r="M150" s="141"/>
      <c r="N150" s="142"/>
      <c r="O150" s="142"/>
      <c r="P150" s="143">
        <f>P151</f>
        <v>0</v>
      </c>
      <c r="Q150" s="142"/>
      <c r="R150" s="143">
        <f>R151</f>
        <v>1.9679999999999997E-3</v>
      </c>
      <c r="S150" s="142"/>
      <c r="T150" s="144">
        <f>T151</f>
        <v>0</v>
      </c>
      <c r="AR150" s="137" t="s">
        <v>87</v>
      </c>
      <c r="AT150" s="145" t="s">
        <v>77</v>
      </c>
      <c r="AU150" s="145" t="s">
        <v>78</v>
      </c>
      <c r="AY150" s="137" t="s">
        <v>140</v>
      </c>
      <c r="BK150" s="146">
        <f>BK151</f>
        <v>0</v>
      </c>
    </row>
    <row r="151" spans="1:65" s="12" customFormat="1" ht="22.9" customHeight="1">
      <c r="B151" s="136"/>
      <c r="D151" s="137" t="s">
        <v>77</v>
      </c>
      <c r="E151" s="147" t="s">
        <v>640</v>
      </c>
      <c r="F151" s="147" t="s">
        <v>641</v>
      </c>
      <c r="I151" s="139"/>
      <c r="J151" s="148">
        <f>BK151</f>
        <v>0</v>
      </c>
      <c r="L151" s="136"/>
      <c r="M151" s="141"/>
      <c r="N151" s="142"/>
      <c r="O151" s="142"/>
      <c r="P151" s="143">
        <f>SUM(P152:P154)</f>
        <v>0</v>
      </c>
      <c r="Q151" s="142"/>
      <c r="R151" s="143">
        <f>SUM(R152:R154)</f>
        <v>1.9679999999999997E-3</v>
      </c>
      <c r="S151" s="142"/>
      <c r="T151" s="144">
        <f>SUM(T152:T154)</f>
        <v>0</v>
      </c>
      <c r="AR151" s="137" t="s">
        <v>87</v>
      </c>
      <c r="AT151" s="145" t="s">
        <v>77</v>
      </c>
      <c r="AU151" s="145" t="s">
        <v>85</v>
      </c>
      <c r="AY151" s="137" t="s">
        <v>140</v>
      </c>
      <c r="BK151" s="146">
        <f>SUM(BK152:BK154)</f>
        <v>0</v>
      </c>
    </row>
    <row r="152" spans="1:65" s="2" customFormat="1" ht="16.5" customHeight="1">
      <c r="A152" s="33"/>
      <c r="B152" s="149"/>
      <c r="C152" s="150" t="s">
        <v>212</v>
      </c>
      <c r="D152" s="150" t="s">
        <v>142</v>
      </c>
      <c r="E152" s="151" t="s">
        <v>642</v>
      </c>
      <c r="F152" s="152" t="s">
        <v>643</v>
      </c>
      <c r="G152" s="153" t="s">
        <v>323</v>
      </c>
      <c r="H152" s="154">
        <v>4.8</v>
      </c>
      <c r="I152" s="155"/>
      <c r="J152" s="156">
        <f>ROUND(I152*H152,2)</f>
        <v>0</v>
      </c>
      <c r="K152" s="152" t="s">
        <v>146</v>
      </c>
      <c r="L152" s="34"/>
      <c r="M152" s="157" t="s">
        <v>1</v>
      </c>
      <c r="N152" s="158" t="s">
        <v>43</v>
      </c>
      <c r="O152" s="59"/>
      <c r="P152" s="159">
        <f>O152*H152</f>
        <v>0</v>
      </c>
      <c r="Q152" s="159">
        <v>4.0999999999999999E-4</v>
      </c>
      <c r="R152" s="159">
        <f>Q152*H152</f>
        <v>1.9679999999999997E-3</v>
      </c>
      <c r="S152" s="159">
        <v>0</v>
      </c>
      <c r="T152" s="16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1" t="s">
        <v>264</v>
      </c>
      <c r="AT152" s="161" t="s">
        <v>142</v>
      </c>
      <c r="AU152" s="161" t="s">
        <v>87</v>
      </c>
      <c r="AY152" s="18" t="s">
        <v>140</v>
      </c>
      <c r="BE152" s="162">
        <f>IF(N152="základní",J152,0)</f>
        <v>0</v>
      </c>
      <c r="BF152" s="162">
        <f>IF(N152="snížená",J152,0)</f>
        <v>0</v>
      </c>
      <c r="BG152" s="162">
        <f>IF(N152="zákl. přenesená",J152,0)</f>
        <v>0</v>
      </c>
      <c r="BH152" s="162">
        <f>IF(N152="sníž. přenesená",J152,0)</f>
        <v>0</v>
      </c>
      <c r="BI152" s="162">
        <f>IF(N152="nulová",J152,0)</f>
        <v>0</v>
      </c>
      <c r="BJ152" s="18" t="s">
        <v>85</v>
      </c>
      <c r="BK152" s="162">
        <f>ROUND(I152*H152,2)</f>
        <v>0</v>
      </c>
      <c r="BL152" s="18" t="s">
        <v>264</v>
      </c>
      <c r="BM152" s="161" t="s">
        <v>644</v>
      </c>
    </row>
    <row r="153" spans="1:65" s="14" customFormat="1" ht="11.25">
      <c r="B153" s="171"/>
      <c r="D153" s="164" t="s">
        <v>148</v>
      </c>
      <c r="E153" s="172" t="s">
        <v>1</v>
      </c>
      <c r="F153" s="173" t="s">
        <v>645</v>
      </c>
      <c r="H153" s="174">
        <v>4.8</v>
      </c>
      <c r="I153" s="175"/>
      <c r="L153" s="171"/>
      <c r="M153" s="176"/>
      <c r="N153" s="177"/>
      <c r="O153" s="177"/>
      <c r="P153" s="177"/>
      <c r="Q153" s="177"/>
      <c r="R153" s="177"/>
      <c r="S153" s="177"/>
      <c r="T153" s="178"/>
      <c r="AT153" s="172" t="s">
        <v>148</v>
      </c>
      <c r="AU153" s="172" t="s">
        <v>87</v>
      </c>
      <c r="AV153" s="14" t="s">
        <v>87</v>
      </c>
      <c r="AW153" s="14" t="s">
        <v>34</v>
      </c>
      <c r="AX153" s="14" t="s">
        <v>85</v>
      </c>
      <c r="AY153" s="172" t="s">
        <v>140</v>
      </c>
    </row>
    <row r="154" spans="1:65" s="2" customFormat="1" ht="24.2" customHeight="1">
      <c r="A154" s="33"/>
      <c r="B154" s="149"/>
      <c r="C154" s="150" t="s">
        <v>217</v>
      </c>
      <c r="D154" s="150" t="s">
        <v>142</v>
      </c>
      <c r="E154" s="151" t="s">
        <v>646</v>
      </c>
      <c r="F154" s="152" t="s">
        <v>647</v>
      </c>
      <c r="G154" s="153" t="s">
        <v>465</v>
      </c>
      <c r="H154" s="205"/>
      <c r="I154" s="155"/>
      <c r="J154" s="156">
        <f>ROUND(I154*H154,2)</f>
        <v>0</v>
      </c>
      <c r="K154" s="152" t="s">
        <v>146</v>
      </c>
      <c r="L154" s="34"/>
      <c r="M154" s="206" t="s">
        <v>1</v>
      </c>
      <c r="N154" s="207" t="s">
        <v>43</v>
      </c>
      <c r="O154" s="208"/>
      <c r="P154" s="209">
        <f>O154*H154</f>
        <v>0</v>
      </c>
      <c r="Q154" s="209">
        <v>0</v>
      </c>
      <c r="R154" s="209">
        <f>Q154*H154</f>
        <v>0</v>
      </c>
      <c r="S154" s="209">
        <v>0</v>
      </c>
      <c r="T154" s="21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1" t="s">
        <v>264</v>
      </c>
      <c r="AT154" s="161" t="s">
        <v>142</v>
      </c>
      <c r="AU154" s="161" t="s">
        <v>87</v>
      </c>
      <c r="AY154" s="18" t="s">
        <v>140</v>
      </c>
      <c r="BE154" s="162">
        <f>IF(N154="základní",J154,0)</f>
        <v>0</v>
      </c>
      <c r="BF154" s="162">
        <f>IF(N154="snížená",J154,0)</f>
        <v>0</v>
      </c>
      <c r="BG154" s="162">
        <f>IF(N154="zákl. přenesená",J154,0)</f>
        <v>0</v>
      </c>
      <c r="BH154" s="162">
        <f>IF(N154="sníž. přenesená",J154,0)</f>
        <v>0</v>
      </c>
      <c r="BI154" s="162">
        <f>IF(N154="nulová",J154,0)</f>
        <v>0</v>
      </c>
      <c r="BJ154" s="18" t="s">
        <v>85</v>
      </c>
      <c r="BK154" s="162">
        <f>ROUND(I154*H154,2)</f>
        <v>0</v>
      </c>
      <c r="BL154" s="18" t="s">
        <v>264</v>
      </c>
      <c r="BM154" s="161" t="s">
        <v>648</v>
      </c>
    </row>
    <row r="155" spans="1:65" s="2" customFormat="1" ht="6.95" customHeight="1">
      <c r="A155" s="33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34"/>
      <c r="M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</row>
  </sheetData>
  <autoFilter ref="C126:K154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6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103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104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7" t="str">
        <f>'Rekapitulace stavby'!K6</f>
        <v>Atletický stadion  Město Albrechtice</v>
      </c>
      <c r="F7" s="258"/>
      <c r="G7" s="258"/>
      <c r="H7" s="258"/>
      <c r="L7" s="21"/>
    </row>
    <row r="8" spans="1:46" s="1" customFormat="1" ht="12" customHeight="1">
      <c r="B8" s="21"/>
      <c r="D8" s="28" t="s">
        <v>105</v>
      </c>
      <c r="L8" s="21"/>
    </row>
    <row r="9" spans="1:46" s="2" customFormat="1" ht="16.5" customHeight="1">
      <c r="A9" s="33"/>
      <c r="B9" s="34"/>
      <c r="C9" s="33"/>
      <c r="D9" s="33"/>
      <c r="E9" s="257" t="s">
        <v>106</v>
      </c>
      <c r="F9" s="259"/>
      <c r="G9" s="259"/>
      <c r="H9" s="25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107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14" t="s">
        <v>649</v>
      </c>
      <c r="F11" s="259"/>
      <c r="G11" s="259"/>
      <c r="H11" s="25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11. 11. 2025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27</v>
      </c>
      <c r="F17" s="33"/>
      <c r="G17" s="33"/>
      <c r="H17" s="33"/>
      <c r="I17" s="28" t="s">
        <v>28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0" t="str">
        <f>'Rekapitulace stavby'!E14</f>
        <v>Vyplň údaj</v>
      </c>
      <c r="F20" s="240"/>
      <c r="G20" s="240"/>
      <c r="H20" s="240"/>
      <c r="I20" s="28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31</v>
      </c>
      <c r="E22" s="33"/>
      <c r="F22" s="33"/>
      <c r="G22" s="33"/>
      <c r="H22" s="33"/>
      <c r="I22" s="28" t="s">
        <v>25</v>
      </c>
      <c r="J22" s="26" t="s">
        <v>32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33</v>
      </c>
      <c r="F23" s="33"/>
      <c r="G23" s="33"/>
      <c r="H23" s="33"/>
      <c r="I23" s="28" t="s">
        <v>28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35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28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37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45" t="s">
        <v>1</v>
      </c>
      <c r="F29" s="245"/>
      <c r="G29" s="245"/>
      <c r="H29" s="245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38</v>
      </c>
      <c r="E32" s="33"/>
      <c r="F32" s="33"/>
      <c r="G32" s="33"/>
      <c r="H32" s="33"/>
      <c r="I32" s="33"/>
      <c r="J32" s="72">
        <f>ROUND(J128,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40</v>
      </c>
      <c r="G34" s="33"/>
      <c r="H34" s="33"/>
      <c r="I34" s="37" t="s">
        <v>39</v>
      </c>
      <c r="J34" s="37" t="s">
        <v>41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42</v>
      </c>
      <c r="E35" s="28" t="s">
        <v>43</v>
      </c>
      <c r="F35" s="105">
        <f>ROUND((SUM(BE128:BE174)),  2)</f>
        <v>0</v>
      </c>
      <c r="G35" s="33"/>
      <c r="H35" s="33"/>
      <c r="I35" s="106">
        <v>0.21</v>
      </c>
      <c r="J35" s="105">
        <f>ROUND(((SUM(BE128:BE174))*I35),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44</v>
      </c>
      <c r="F36" s="105">
        <f>ROUND((SUM(BF128:BF174)),  2)</f>
        <v>0</v>
      </c>
      <c r="G36" s="33"/>
      <c r="H36" s="33"/>
      <c r="I36" s="106">
        <v>0.12</v>
      </c>
      <c r="J36" s="105">
        <f>ROUND(((SUM(BF128:BF174))*I36),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105">
        <f>ROUND((SUM(BG128:BG174)),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46</v>
      </c>
      <c r="F38" s="105">
        <f>ROUND((SUM(BH128:BH174)),  2)</f>
        <v>0</v>
      </c>
      <c r="G38" s="33"/>
      <c r="H38" s="33"/>
      <c r="I38" s="106">
        <v>0.12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47</v>
      </c>
      <c r="F39" s="105">
        <f>ROUND((SUM(BI128:BI174)),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48</v>
      </c>
      <c r="E41" s="61"/>
      <c r="F41" s="61"/>
      <c r="G41" s="109" t="s">
        <v>49</v>
      </c>
      <c r="H41" s="110" t="s">
        <v>50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53</v>
      </c>
      <c r="E61" s="36"/>
      <c r="F61" s="113" t="s">
        <v>54</v>
      </c>
      <c r="G61" s="46" t="s">
        <v>53</v>
      </c>
      <c r="H61" s="36"/>
      <c r="I61" s="36"/>
      <c r="J61" s="114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53</v>
      </c>
      <c r="E76" s="36"/>
      <c r="F76" s="113" t="s">
        <v>54</v>
      </c>
      <c r="G76" s="46" t="s">
        <v>53</v>
      </c>
      <c r="H76" s="36"/>
      <c r="I76" s="36"/>
      <c r="J76" s="114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57" t="str">
        <f>E7</f>
        <v>Atletický stadion  Město Albrechtice</v>
      </c>
      <c r="F85" s="258"/>
      <c r="G85" s="258"/>
      <c r="H85" s="258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105</v>
      </c>
      <c r="L86" s="21"/>
    </row>
    <row r="87" spans="1:31" s="2" customFormat="1" ht="16.5" customHeight="1">
      <c r="A87" s="33"/>
      <c r="B87" s="34"/>
      <c r="C87" s="33"/>
      <c r="D87" s="33"/>
      <c r="E87" s="257" t="s">
        <v>106</v>
      </c>
      <c r="F87" s="259"/>
      <c r="G87" s="259"/>
      <c r="H87" s="25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107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14" t="str">
        <f>E11</f>
        <v>6 - SO 01-6 Sektor hod diskem a kladivem</v>
      </c>
      <c r="F89" s="259"/>
      <c r="G89" s="259"/>
      <c r="H89" s="25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Albrechtice</v>
      </c>
      <c r="G91" s="33"/>
      <c r="H91" s="33"/>
      <c r="I91" s="28" t="s">
        <v>22</v>
      </c>
      <c r="J91" s="56" t="str">
        <f>IF(J14="","",J14)</f>
        <v>11. 11. 2025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24</v>
      </c>
      <c r="D93" s="33"/>
      <c r="E93" s="33"/>
      <c r="F93" s="26" t="str">
        <f>E17</f>
        <v>Město Albrechtice,nám. ČSA 27/10</v>
      </c>
      <c r="G93" s="33"/>
      <c r="H93" s="33"/>
      <c r="I93" s="28" t="s">
        <v>31</v>
      </c>
      <c r="J93" s="31" t="str">
        <f>E23</f>
        <v>Pitter design , s.r.o.Pardubice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28" t="s">
        <v>35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110</v>
      </c>
      <c r="D96" s="107"/>
      <c r="E96" s="107"/>
      <c r="F96" s="107"/>
      <c r="G96" s="107"/>
      <c r="H96" s="107"/>
      <c r="I96" s="107"/>
      <c r="J96" s="116" t="s">
        <v>111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112</v>
      </c>
      <c r="D98" s="33"/>
      <c r="E98" s="33"/>
      <c r="F98" s="33"/>
      <c r="G98" s="33"/>
      <c r="H98" s="33"/>
      <c r="I98" s="33"/>
      <c r="J98" s="72">
        <f>J128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113</v>
      </c>
    </row>
    <row r="99" spans="1:47" s="9" customFormat="1" ht="24.95" customHeight="1">
      <c r="B99" s="118"/>
      <c r="D99" s="119" t="s">
        <v>114</v>
      </c>
      <c r="E99" s="120"/>
      <c r="F99" s="120"/>
      <c r="G99" s="120"/>
      <c r="H99" s="120"/>
      <c r="I99" s="120"/>
      <c r="J99" s="121">
        <f>J129</f>
        <v>0</v>
      </c>
      <c r="L99" s="118"/>
    </row>
    <row r="100" spans="1:47" s="10" customFormat="1" ht="19.899999999999999" customHeight="1">
      <c r="B100" s="122"/>
      <c r="D100" s="123" t="s">
        <v>115</v>
      </c>
      <c r="E100" s="124"/>
      <c r="F100" s="124"/>
      <c r="G100" s="124"/>
      <c r="H100" s="124"/>
      <c r="I100" s="124"/>
      <c r="J100" s="125">
        <f>J130</f>
        <v>0</v>
      </c>
      <c r="L100" s="122"/>
    </row>
    <row r="101" spans="1:47" s="10" customFormat="1" ht="19.899999999999999" customHeight="1">
      <c r="B101" s="122"/>
      <c r="D101" s="123" t="s">
        <v>116</v>
      </c>
      <c r="E101" s="124"/>
      <c r="F101" s="124"/>
      <c r="G101" s="124"/>
      <c r="H101" s="124"/>
      <c r="I101" s="124"/>
      <c r="J101" s="125">
        <f>J147</f>
        <v>0</v>
      </c>
      <c r="L101" s="122"/>
    </row>
    <row r="102" spans="1:47" s="10" customFormat="1" ht="19.899999999999999" customHeight="1">
      <c r="B102" s="122"/>
      <c r="D102" s="123" t="s">
        <v>499</v>
      </c>
      <c r="E102" s="124"/>
      <c r="F102" s="124"/>
      <c r="G102" s="124"/>
      <c r="H102" s="124"/>
      <c r="I102" s="124"/>
      <c r="J102" s="125">
        <f>J161</f>
        <v>0</v>
      </c>
      <c r="L102" s="122"/>
    </row>
    <row r="103" spans="1:47" s="10" customFormat="1" ht="19.899999999999999" customHeight="1">
      <c r="B103" s="122"/>
      <c r="D103" s="123" t="s">
        <v>120</v>
      </c>
      <c r="E103" s="124"/>
      <c r="F103" s="124"/>
      <c r="G103" s="124"/>
      <c r="H103" s="124"/>
      <c r="I103" s="124"/>
      <c r="J103" s="125">
        <f>J165</f>
        <v>0</v>
      </c>
      <c r="L103" s="122"/>
    </row>
    <row r="104" spans="1:47" s="10" customFormat="1" ht="19.899999999999999" customHeight="1">
      <c r="B104" s="122"/>
      <c r="D104" s="123" t="s">
        <v>121</v>
      </c>
      <c r="E104" s="124"/>
      <c r="F104" s="124"/>
      <c r="G104" s="124"/>
      <c r="H104" s="124"/>
      <c r="I104" s="124"/>
      <c r="J104" s="125">
        <f>J168</f>
        <v>0</v>
      </c>
      <c r="L104" s="122"/>
    </row>
    <row r="105" spans="1:47" s="9" customFormat="1" ht="24.95" customHeight="1">
      <c r="B105" s="118"/>
      <c r="D105" s="119" t="s">
        <v>122</v>
      </c>
      <c r="E105" s="120"/>
      <c r="F105" s="120"/>
      <c r="G105" s="120"/>
      <c r="H105" s="120"/>
      <c r="I105" s="120"/>
      <c r="J105" s="121">
        <f>J170</f>
        <v>0</v>
      </c>
      <c r="L105" s="118"/>
    </row>
    <row r="106" spans="1:47" s="10" customFormat="1" ht="19.899999999999999" customHeight="1">
      <c r="B106" s="122"/>
      <c r="D106" s="123" t="s">
        <v>615</v>
      </c>
      <c r="E106" s="124"/>
      <c r="F106" s="124"/>
      <c r="G106" s="124"/>
      <c r="H106" s="124"/>
      <c r="I106" s="124"/>
      <c r="J106" s="125">
        <f>J171</f>
        <v>0</v>
      </c>
      <c r="L106" s="122"/>
    </row>
    <row r="107" spans="1:47" s="2" customFormat="1" ht="21.7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47" s="2" customFormat="1" ht="6.95" customHeight="1">
      <c r="A112" s="33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>
      <c r="A113" s="33"/>
      <c r="B113" s="34"/>
      <c r="C113" s="22" t="s">
        <v>125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16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3"/>
      <c r="D116" s="33"/>
      <c r="E116" s="257" t="str">
        <f>E7</f>
        <v>Atletický stadion  Město Albrechtice</v>
      </c>
      <c r="F116" s="258"/>
      <c r="G116" s="258"/>
      <c r="H116" s="258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1" customFormat="1" ht="12" customHeight="1">
      <c r="B117" s="21"/>
      <c r="C117" s="28" t="s">
        <v>105</v>
      </c>
      <c r="L117" s="21"/>
    </row>
    <row r="118" spans="1:63" s="2" customFormat="1" ht="16.5" customHeight="1">
      <c r="A118" s="33"/>
      <c r="B118" s="34"/>
      <c r="C118" s="33"/>
      <c r="D118" s="33"/>
      <c r="E118" s="257" t="s">
        <v>106</v>
      </c>
      <c r="F118" s="259"/>
      <c r="G118" s="259"/>
      <c r="H118" s="259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107</v>
      </c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6.5" customHeight="1">
      <c r="A120" s="33"/>
      <c r="B120" s="34"/>
      <c r="C120" s="33"/>
      <c r="D120" s="33"/>
      <c r="E120" s="214" t="str">
        <f>E11</f>
        <v>6 - SO 01-6 Sektor hod diskem a kladivem</v>
      </c>
      <c r="F120" s="259"/>
      <c r="G120" s="259"/>
      <c r="H120" s="259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2" customHeight="1">
      <c r="A122" s="33"/>
      <c r="B122" s="34"/>
      <c r="C122" s="28" t="s">
        <v>20</v>
      </c>
      <c r="D122" s="33"/>
      <c r="E122" s="33"/>
      <c r="F122" s="26" t="str">
        <f>F14</f>
        <v>Albrechtice</v>
      </c>
      <c r="G122" s="33"/>
      <c r="H122" s="33"/>
      <c r="I122" s="28" t="s">
        <v>22</v>
      </c>
      <c r="J122" s="56" t="str">
        <f>IF(J14="","",J14)</f>
        <v>11. 11. 2025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6.9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25.7" customHeight="1">
      <c r="A124" s="33"/>
      <c r="B124" s="34"/>
      <c r="C124" s="28" t="s">
        <v>24</v>
      </c>
      <c r="D124" s="33"/>
      <c r="E124" s="33"/>
      <c r="F124" s="26" t="str">
        <f>E17</f>
        <v>Město Albrechtice,nám. ČSA 27/10</v>
      </c>
      <c r="G124" s="33"/>
      <c r="H124" s="33"/>
      <c r="I124" s="28" t="s">
        <v>31</v>
      </c>
      <c r="J124" s="31" t="str">
        <f>E23</f>
        <v>Pitter design , s.r.o.Pardubice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5.2" customHeight="1">
      <c r="A125" s="33"/>
      <c r="B125" s="34"/>
      <c r="C125" s="28" t="s">
        <v>29</v>
      </c>
      <c r="D125" s="33"/>
      <c r="E125" s="33"/>
      <c r="F125" s="26" t="str">
        <f>IF(E20="","",E20)</f>
        <v>Vyplň údaj</v>
      </c>
      <c r="G125" s="33"/>
      <c r="H125" s="33"/>
      <c r="I125" s="28" t="s">
        <v>35</v>
      </c>
      <c r="J125" s="31" t="str">
        <f>E26</f>
        <v xml:space="preserve"> 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2" customFormat="1" ht="10.35" customHeight="1">
      <c r="A126" s="33"/>
      <c r="B126" s="34"/>
      <c r="C126" s="33"/>
      <c r="D126" s="33"/>
      <c r="E126" s="33"/>
      <c r="F126" s="33"/>
      <c r="G126" s="33"/>
      <c r="H126" s="3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3" s="11" customFormat="1" ht="29.25" customHeight="1">
      <c r="A127" s="126"/>
      <c r="B127" s="127"/>
      <c r="C127" s="128" t="s">
        <v>126</v>
      </c>
      <c r="D127" s="129" t="s">
        <v>63</v>
      </c>
      <c r="E127" s="129" t="s">
        <v>59</v>
      </c>
      <c r="F127" s="129" t="s">
        <v>60</v>
      </c>
      <c r="G127" s="129" t="s">
        <v>127</v>
      </c>
      <c r="H127" s="129" t="s">
        <v>128</v>
      </c>
      <c r="I127" s="129" t="s">
        <v>129</v>
      </c>
      <c r="J127" s="129" t="s">
        <v>111</v>
      </c>
      <c r="K127" s="130" t="s">
        <v>130</v>
      </c>
      <c r="L127" s="131"/>
      <c r="M127" s="63" t="s">
        <v>1</v>
      </c>
      <c r="N127" s="64" t="s">
        <v>42</v>
      </c>
      <c r="O127" s="64" t="s">
        <v>131</v>
      </c>
      <c r="P127" s="64" t="s">
        <v>132</v>
      </c>
      <c r="Q127" s="64" t="s">
        <v>133</v>
      </c>
      <c r="R127" s="64" t="s">
        <v>134</v>
      </c>
      <c r="S127" s="64" t="s">
        <v>135</v>
      </c>
      <c r="T127" s="65" t="s">
        <v>136</v>
      </c>
      <c r="U127" s="126"/>
      <c r="V127" s="126"/>
      <c r="W127" s="126"/>
      <c r="X127" s="126"/>
      <c r="Y127" s="126"/>
      <c r="Z127" s="126"/>
      <c r="AA127" s="126"/>
      <c r="AB127" s="126"/>
      <c r="AC127" s="126"/>
      <c r="AD127" s="126"/>
      <c r="AE127" s="126"/>
    </row>
    <row r="128" spans="1:63" s="2" customFormat="1" ht="22.9" customHeight="1">
      <c r="A128" s="33"/>
      <c r="B128" s="34"/>
      <c r="C128" s="70" t="s">
        <v>137</v>
      </c>
      <c r="D128" s="33"/>
      <c r="E128" s="33"/>
      <c r="F128" s="33"/>
      <c r="G128" s="33"/>
      <c r="H128" s="33"/>
      <c r="I128" s="33"/>
      <c r="J128" s="132">
        <f>BK128</f>
        <v>0</v>
      </c>
      <c r="K128" s="33"/>
      <c r="L128" s="34"/>
      <c r="M128" s="66"/>
      <c r="N128" s="57"/>
      <c r="O128" s="67"/>
      <c r="P128" s="133">
        <f>P129+P170</f>
        <v>0</v>
      </c>
      <c r="Q128" s="67"/>
      <c r="R128" s="133">
        <f>R129+R170</f>
        <v>27.144127859999998</v>
      </c>
      <c r="S128" s="67"/>
      <c r="T128" s="134">
        <f>T129+T170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77</v>
      </c>
      <c r="AU128" s="18" t="s">
        <v>113</v>
      </c>
      <c r="BK128" s="135">
        <f>BK129+BK170</f>
        <v>0</v>
      </c>
    </row>
    <row r="129" spans="1:65" s="12" customFormat="1" ht="25.9" customHeight="1">
      <c r="B129" s="136"/>
      <c r="D129" s="137" t="s">
        <v>77</v>
      </c>
      <c r="E129" s="138" t="s">
        <v>138</v>
      </c>
      <c r="F129" s="138" t="s">
        <v>139</v>
      </c>
      <c r="I129" s="139"/>
      <c r="J129" s="140">
        <f>BK129</f>
        <v>0</v>
      </c>
      <c r="L129" s="136"/>
      <c r="M129" s="141"/>
      <c r="N129" s="142"/>
      <c r="O129" s="142"/>
      <c r="P129" s="143">
        <f>P130+P147+P161+P165+P168</f>
        <v>0</v>
      </c>
      <c r="Q129" s="142"/>
      <c r="R129" s="143">
        <f>R130+R147+R161+R165+R168</f>
        <v>27.141775859999999</v>
      </c>
      <c r="S129" s="142"/>
      <c r="T129" s="144">
        <f>T130+T147+T161+T165+T168</f>
        <v>0</v>
      </c>
      <c r="AR129" s="137" t="s">
        <v>85</v>
      </c>
      <c r="AT129" s="145" t="s">
        <v>77</v>
      </c>
      <c r="AU129" s="145" t="s">
        <v>78</v>
      </c>
      <c r="AY129" s="137" t="s">
        <v>140</v>
      </c>
      <c r="BK129" s="146">
        <f>BK130+BK147+BK161+BK165+BK168</f>
        <v>0</v>
      </c>
    </row>
    <row r="130" spans="1:65" s="12" customFormat="1" ht="22.9" customHeight="1">
      <c r="B130" s="136"/>
      <c r="D130" s="137" t="s">
        <v>77</v>
      </c>
      <c r="E130" s="147" t="s">
        <v>85</v>
      </c>
      <c r="F130" s="147" t="s">
        <v>141</v>
      </c>
      <c r="I130" s="139"/>
      <c r="J130" s="148">
        <f>BK130</f>
        <v>0</v>
      </c>
      <c r="L130" s="136"/>
      <c r="M130" s="141"/>
      <c r="N130" s="142"/>
      <c r="O130" s="142"/>
      <c r="P130" s="143">
        <f>SUM(P131:P146)</f>
        <v>0</v>
      </c>
      <c r="Q130" s="142"/>
      <c r="R130" s="143">
        <f>SUM(R131:R146)</f>
        <v>0</v>
      </c>
      <c r="S130" s="142"/>
      <c r="T130" s="144">
        <f>SUM(T131:T146)</f>
        <v>0</v>
      </c>
      <c r="AR130" s="137" t="s">
        <v>85</v>
      </c>
      <c r="AT130" s="145" t="s">
        <v>77</v>
      </c>
      <c r="AU130" s="145" t="s">
        <v>85</v>
      </c>
      <c r="AY130" s="137" t="s">
        <v>140</v>
      </c>
      <c r="BK130" s="146">
        <f>SUM(BK131:BK146)</f>
        <v>0</v>
      </c>
    </row>
    <row r="131" spans="1:65" s="2" customFormat="1" ht="24.2" customHeight="1">
      <c r="A131" s="33"/>
      <c r="B131" s="149"/>
      <c r="C131" s="150" t="s">
        <v>85</v>
      </c>
      <c r="D131" s="150" t="s">
        <v>142</v>
      </c>
      <c r="E131" s="151" t="s">
        <v>650</v>
      </c>
      <c r="F131" s="152" t="s">
        <v>651</v>
      </c>
      <c r="G131" s="153" t="s">
        <v>166</v>
      </c>
      <c r="H131" s="154">
        <v>5.3</v>
      </c>
      <c r="I131" s="155"/>
      <c r="J131" s="156">
        <f>ROUND(I131*H131,2)</f>
        <v>0</v>
      </c>
      <c r="K131" s="152" t="s">
        <v>146</v>
      </c>
      <c r="L131" s="34"/>
      <c r="M131" s="157" t="s">
        <v>1</v>
      </c>
      <c r="N131" s="158" t="s">
        <v>43</v>
      </c>
      <c r="O131" s="59"/>
      <c r="P131" s="159">
        <f>O131*H131</f>
        <v>0</v>
      </c>
      <c r="Q131" s="159">
        <v>0</v>
      </c>
      <c r="R131" s="159">
        <f>Q131*H131</f>
        <v>0</v>
      </c>
      <c r="S131" s="159">
        <v>0</v>
      </c>
      <c r="T131" s="16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1" t="s">
        <v>95</v>
      </c>
      <c r="AT131" s="161" t="s">
        <v>142</v>
      </c>
      <c r="AU131" s="161" t="s">
        <v>87</v>
      </c>
      <c r="AY131" s="18" t="s">
        <v>140</v>
      </c>
      <c r="BE131" s="162">
        <f>IF(N131="základní",J131,0)</f>
        <v>0</v>
      </c>
      <c r="BF131" s="162">
        <f>IF(N131="snížená",J131,0)</f>
        <v>0</v>
      </c>
      <c r="BG131" s="162">
        <f>IF(N131="zákl. přenesená",J131,0)</f>
        <v>0</v>
      </c>
      <c r="BH131" s="162">
        <f>IF(N131="sníž. přenesená",J131,0)</f>
        <v>0</v>
      </c>
      <c r="BI131" s="162">
        <f>IF(N131="nulová",J131,0)</f>
        <v>0</v>
      </c>
      <c r="BJ131" s="18" t="s">
        <v>85</v>
      </c>
      <c r="BK131" s="162">
        <f>ROUND(I131*H131,2)</f>
        <v>0</v>
      </c>
      <c r="BL131" s="18" t="s">
        <v>95</v>
      </c>
      <c r="BM131" s="161" t="s">
        <v>652</v>
      </c>
    </row>
    <row r="132" spans="1:65" s="13" customFormat="1" ht="11.25">
      <c r="B132" s="163"/>
      <c r="D132" s="164" t="s">
        <v>148</v>
      </c>
      <c r="E132" s="165" t="s">
        <v>1</v>
      </c>
      <c r="F132" s="166" t="s">
        <v>653</v>
      </c>
      <c r="H132" s="165" t="s">
        <v>1</v>
      </c>
      <c r="I132" s="167"/>
      <c r="L132" s="163"/>
      <c r="M132" s="168"/>
      <c r="N132" s="169"/>
      <c r="O132" s="169"/>
      <c r="P132" s="169"/>
      <c r="Q132" s="169"/>
      <c r="R132" s="169"/>
      <c r="S132" s="169"/>
      <c r="T132" s="170"/>
      <c r="AT132" s="165" t="s">
        <v>148</v>
      </c>
      <c r="AU132" s="165" t="s">
        <v>87</v>
      </c>
      <c r="AV132" s="13" t="s">
        <v>85</v>
      </c>
      <c r="AW132" s="13" t="s">
        <v>34</v>
      </c>
      <c r="AX132" s="13" t="s">
        <v>78</v>
      </c>
      <c r="AY132" s="165" t="s">
        <v>140</v>
      </c>
    </row>
    <row r="133" spans="1:65" s="13" customFormat="1" ht="11.25">
      <c r="B133" s="163"/>
      <c r="D133" s="164" t="s">
        <v>148</v>
      </c>
      <c r="E133" s="165" t="s">
        <v>1</v>
      </c>
      <c r="F133" s="166" t="s">
        <v>654</v>
      </c>
      <c r="H133" s="165" t="s">
        <v>1</v>
      </c>
      <c r="I133" s="167"/>
      <c r="L133" s="163"/>
      <c r="M133" s="168"/>
      <c r="N133" s="169"/>
      <c r="O133" s="169"/>
      <c r="P133" s="169"/>
      <c r="Q133" s="169"/>
      <c r="R133" s="169"/>
      <c r="S133" s="169"/>
      <c r="T133" s="170"/>
      <c r="AT133" s="165" t="s">
        <v>148</v>
      </c>
      <c r="AU133" s="165" t="s">
        <v>87</v>
      </c>
      <c r="AV133" s="13" t="s">
        <v>85</v>
      </c>
      <c r="AW133" s="13" t="s">
        <v>34</v>
      </c>
      <c r="AX133" s="13" t="s">
        <v>78</v>
      </c>
      <c r="AY133" s="165" t="s">
        <v>140</v>
      </c>
    </row>
    <row r="134" spans="1:65" s="14" customFormat="1" ht="11.25">
      <c r="B134" s="171"/>
      <c r="D134" s="164" t="s">
        <v>148</v>
      </c>
      <c r="E134" s="172" t="s">
        <v>1</v>
      </c>
      <c r="F134" s="173" t="s">
        <v>655</v>
      </c>
      <c r="H134" s="174">
        <v>5.3</v>
      </c>
      <c r="I134" s="175"/>
      <c r="L134" s="171"/>
      <c r="M134" s="176"/>
      <c r="N134" s="177"/>
      <c r="O134" s="177"/>
      <c r="P134" s="177"/>
      <c r="Q134" s="177"/>
      <c r="R134" s="177"/>
      <c r="S134" s="177"/>
      <c r="T134" s="178"/>
      <c r="AT134" s="172" t="s">
        <v>148</v>
      </c>
      <c r="AU134" s="172" t="s">
        <v>87</v>
      </c>
      <c r="AV134" s="14" t="s">
        <v>87</v>
      </c>
      <c r="AW134" s="14" t="s">
        <v>34</v>
      </c>
      <c r="AX134" s="14" t="s">
        <v>78</v>
      </c>
      <c r="AY134" s="172" t="s">
        <v>140</v>
      </c>
    </row>
    <row r="135" spans="1:65" s="15" customFormat="1" ht="11.25">
      <c r="B135" s="179"/>
      <c r="D135" s="164" t="s">
        <v>148</v>
      </c>
      <c r="E135" s="180" t="s">
        <v>1</v>
      </c>
      <c r="F135" s="181" t="s">
        <v>159</v>
      </c>
      <c r="H135" s="182">
        <v>5.3</v>
      </c>
      <c r="I135" s="183"/>
      <c r="L135" s="179"/>
      <c r="M135" s="184"/>
      <c r="N135" s="185"/>
      <c r="O135" s="185"/>
      <c r="P135" s="185"/>
      <c r="Q135" s="185"/>
      <c r="R135" s="185"/>
      <c r="S135" s="185"/>
      <c r="T135" s="186"/>
      <c r="AT135" s="180" t="s">
        <v>148</v>
      </c>
      <c r="AU135" s="180" t="s">
        <v>87</v>
      </c>
      <c r="AV135" s="15" t="s">
        <v>95</v>
      </c>
      <c r="AW135" s="15" t="s">
        <v>34</v>
      </c>
      <c r="AX135" s="15" t="s">
        <v>85</v>
      </c>
      <c r="AY135" s="180" t="s">
        <v>140</v>
      </c>
    </row>
    <row r="136" spans="1:65" s="2" customFormat="1" ht="37.9" customHeight="1">
      <c r="A136" s="33"/>
      <c r="B136" s="149"/>
      <c r="C136" s="150" t="s">
        <v>87</v>
      </c>
      <c r="D136" s="150" t="s">
        <v>142</v>
      </c>
      <c r="E136" s="151" t="s">
        <v>213</v>
      </c>
      <c r="F136" s="152" t="s">
        <v>214</v>
      </c>
      <c r="G136" s="153" t="s">
        <v>166</v>
      </c>
      <c r="H136" s="154">
        <v>5.3</v>
      </c>
      <c r="I136" s="155"/>
      <c r="J136" s="156">
        <f>ROUND(I136*H136,2)</f>
        <v>0</v>
      </c>
      <c r="K136" s="152" t="s">
        <v>146</v>
      </c>
      <c r="L136" s="34"/>
      <c r="M136" s="157" t="s">
        <v>1</v>
      </c>
      <c r="N136" s="158" t="s">
        <v>43</v>
      </c>
      <c r="O136" s="59"/>
      <c r="P136" s="159">
        <f>O136*H136</f>
        <v>0</v>
      </c>
      <c r="Q136" s="159">
        <v>0</v>
      </c>
      <c r="R136" s="159">
        <f>Q136*H136</f>
        <v>0</v>
      </c>
      <c r="S136" s="159">
        <v>0</v>
      </c>
      <c r="T136" s="16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1" t="s">
        <v>95</v>
      </c>
      <c r="AT136" s="161" t="s">
        <v>142</v>
      </c>
      <c r="AU136" s="161" t="s">
        <v>87</v>
      </c>
      <c r="AY136" s="18" t="s">
        <v>140</v>
      </c>
      <c r="BE136" s="162">
        <f>IF(N136="základní",J136,0)</f>
        <v>0</v>
      </c>
      <c r="BF136" s="162">
        <f>IF(N136="snížená",J136,0)</f>
        <v>0</v>
      </c>
      <c r="BG136" s="162">
        <f>IF(N136="zákl. přenesená",J136,0)</f>
        <v>0</v>
      </c>
      <c r="BH136" s="162">
        <f>IF(N136="sníž. přenesená",J136,0)</f>
        <v>0</v>
      </c>
      <c r="BI136" s="162">
        <f>IF(N136="nulová",J136,0)</f>
        <v>0</v>
      </c>
      <c r="BJ136" s="18" t="s">
        <v>85</v>
      </c>
      <c r="BK136" s="162">
        <f>ROUND(I136*H136,2)</f>
        <v>0</v>
      </c>
      <c r="BL136" s="18" t="s">
        <v>95</v>
      </c>
      <c r="BM136" s="161" t="s">
        <v>656</v>
      </c>
    </row>
    <row r="137" spans="1:65" s="13" customFormat="1" ht="11.25">
      <c r="B137" s="163"/>
      <c r="D137" s="164" t="s">
        <v>148</v>
      </c>
      <c r="E137" s="165" t="s">
        <v>1</v>
      </c>
      <c r="F137" s="166" t="s">
        <v>657</v>
      </c>
      <c r="H137" s="165" t="s">
        <v>1</v>
      </c>
      <c r="I137" s="167"/>
      <c r="L137" s="163"/>
      <c r="M137" s="168"/>
      <c r="N137" s="169"/>
      <c r="O137" s="169"/>
      <c r="P137" s="169"/>
      <c r="Q137" s="169"/>
      <c r="R137" s="169"/>
      <c r="S137" s="169"/>
      <c r="T137" s="170"/>
      <c r="AT137" s="165" t="s">
        <v>148</v>
      </c>
      <c r="AU137" s="165" t="s">
        <v>87</v>
      </c>
      <c r="AV137" s="13" t="s">
        <v>85</v>
      </c>
      <c r="AW137" s="13" t="s">
        <v>34</v>
      </c>
      <c r="AX137" s="13" t="s">
        <v>78</v>
      </c>
      <c r="AY137" s="165" t="s">
        <v>140</v>
      </c>
    </row>
    <row r="138" spans="1:65" s="14" customFormat="1" ht="11.25">
      <c r="B138" s="171"/>
      <c r="D138" s="164" t="s">
        <v>148</v>
      </c>
      <c r="E138" s="172" t="s">
        <v>1</v>
      </c>
      <c r="F138" s="173" t="s">
        <v>658</v>
      </c>
      <c r="H138" s="174">
        <v>5.3</v>
      </c>
      <c r="I138" s="175"/>
      <c r="L138" s="171"/>
      <c r="M138" s="176"/>
      <c r="N138" s="177"/>
      <c r="O138" s="177"/>
      <c r="P138" s="177"/>
      <c r="Q138" s="177"/>
      <c r="R138" s="177"/>
      <c r="S138" s="177"/>
      <c r="T138" s="178"/>
      <c r="AT138" s="172" t="s">
        <v>148</v>
      </c>
      <c r="AU138" s="172" t="s">
        <v>87</v>
      </c>
      <c r="AV138" s="14" t="s">
        <v>87</v>
      </c>
      <c r="AW138" s="14" t="s">
        <v>34</v>
      </c>
      <c r="AX138" s="14" t="s">
        <v>78</v>
      </c>
      <c r="AY138" s="172" t="s">
        <v>140</v>
      </c>
    </row>
    <row r="139" spans="1:65" s="15" customFormat="1" ht="11.25">
      <c r="B139" s="179"/>
      <c r="D139" s="164" t="s">
        <v>148</v>
      </c>
      <c r="E139" s="180" t="s">
        <v>1</v>
      </c>
      <c r="F139" s="181" t="s">
        <v>159</v>
      </c>
      <c r="H139" s="182">
        <v>5.3</v>
      </c>
      <c r="I139" s="183"/>
      <c r="L139" s="179"/>
      <c r="M139" s="184"/>
      <c r="N139" s="185"/>
      <c r="O139" s="185"/>
      <c r="P139" s="185"/>
      <c r="Q139" s="185"/>
      <c r="R139" s="185"/>
      <c r="S139" s="185"/>
      <c r="T139" s="186"/>
      <c r="AT139" s="180" t="s">
        <v>148</v>
      </c>
      <c r="AU139" s="180" t="s">
        <v>87</v>
      </c>
      <c r="AV139" s="15" t="s">
        <v>95</v>
      </c>
      <c r="AW139" s="15" t="s">
        <v>34</v>
      </c>
      <c r="AX139" s="15" t="s">
        <v>85</v>
      </c>
      <c r="AY139" s="180" t="s">
        <v>140</v>
      </c>
    </row>
    <row r="140" spans="1:65" s="2" customFormat="1" ht="24.2" customHeight="1">
      <c r="A140" s="33"/>
      <c r="B140" s="149"/>
      <c r="C140" s="150" t="s">
        <v>92</v>
      </c>
      <c r="D140" s="150" t="s">
        <v>142</v>
      </c>
      <c r="E140" s="151" t="s">
        <v>218</v>
      </c>
      <c r="F140" s="152" t="s">
        <v>219</v>
      </c>
      <c r="G140" s="153" t="s">
        <v>166</v>
      </c>
      <c r="H140" s="154">
        <v>5.3</v>
      </c>
      <c r="I140" s="155"/>
      <c r="J140" s="156">
        <f>ROUND(I140*H140,2)</f>
        <v>0</v>
      </c>
      <c r="K140" s="152" t="s">
        <v>146</v>
      </c>
      <c r="L140" s="34"/>
      <c r="M140" s="157" t="s">
        <v>1</v>
      </c>
      <c r="N140" s="158" t="s">
        <v>43</v>
      </c>
      <c r="O140" s="59"/>
      <c r="P140" s="159">
        <f>O140*H140</f>
        <v>0</v>
      </c>
      <c r="Q140" s="159">
        <v>0</v>
      </c>
      <c r="R140" s="159">
        <f>Q140*H140</f>
        <v>0</v>
      </c>
      <c r="S140" s="159">
        <v>0</v>
      </c>
      <c r="T140" s="16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1" t="s">
        <v>95</v>
      </c>
      <c r="AT140" s="161" t="s">
        <v>142</v>
      </c>
      <c r="AU140" s="161" t="s">
        <v>87</v>
      </c>
      <c r="AY140" s="18" t="s">
        <v>140</v>
      </c>
      <c r="BE140" s="162">
        <f>IF(N140="základní",J140,0)</f>
        <v>0</v>
      </c>
      <c r="BF140" s="162">
        <f>IF(N140="snížená",J140,0)</f>
        <v>0</v>
      </c>
      <c r="BG140" s="162">
        <f>IF(N140="zákl. přenesená",J140,0)</f>
        <v>0</v>
      </c>
      <c r="BH140" s="162">
        <f>IF(N140="sníž. přenesená",J140,0)</f>
        <v>0</v>
      </c>
      <c r="BI140" s="162">
        <f>IF(N140="nulová",J140,0)</f>
        <v>0</v>
      </c>
      <c r="BJ140" s="18" t="s">
        <v>85</v>
      </c>
      <c r="BK140" s="162">
        <f>ROUND(I140*H140,2)</f>
        <v>0</v>
      </c>
      <c r="BL140" s="18" t="s">
        <v>95</v>
      </c>
      <c r="BM140" s="161" t="s">
        <v>659</v>
      </c>
    </row>
    <row r="141" spans="1:65" s="14" customFormat="1" ht="11.25">
      <c r="B141" s="171"/>
      <c r="D141" s="164" t="s">
        <v>148</v>
      </c>
      <c r="E141" s="172" t="s">
        <v>1</v>
      </c>
      <c r="F141" s="173" t="s">
        <v>658</v>
      </c>
      <c r="H141" s="174">
        <v>5.3</v>
      </c>
      <c r="I141" s="175"/>
      <c r="L141" s="171"/>
      <c r="M141" s="176"/>
      <c r="N141" s="177"/>
      <c r="O141" s="177"/>
      <c r="P141" s="177"/>
      <c r="Q141" s="177"/>
      <c r="R141" s="177"/>
      <c r="S141" s="177"/>
      <c r="T141" s="178"/>
      <c r="AT141" s="172" t="s">
        <v>148</v>
      </c>
      <c r="AU141" s="172" t="s">
        <v>87</v>
      </c>
      <c r="AV141" s="14" t="s">
        <v>87</v>
      </c>
      <c r="AW141" s="14" t="s">
        <v>34</v>
      </c>
      <c r="AX141" s="14" t="s">
        <v>85</v>
      </c>
      <c r="AY141" s="172" t="s">
        <v>140</v>
      </c>
    </row>
    <row r="142" spans="1:65" s="2" customFormat="1" ht="33" customHeight="1">
      <c r="A142" s="33"/>
      <c r="B142" s="149"/>
      <c r="C142" s="150" t="s">
        <v>95</v>
      </c>
      <c r="D142" s="150" t="s">
        <v>142</v>
      </c>
      <c r="E142" s="151" t="s">
        <v>231</v>
      </c>
      <c r="F142" s="152" t="s">
        <v>232</v>
      </c>
      <c r="G142" s="153" t="s">
        <v>233</v>
      </c>
      <c r="H142" s="154">
        <v>10.6</v>
      </c>
      <c r="I142" s="155"/>
      <c r="J142" s="156">
        <f>ROUND(I142*H142,2)</f>
        <v>0</v>
      </c>
      <c r="K142" s="152" t="s">
        <v>146</v>
      </c>
      <c r="L142" s="34"/>
      <c r="M142" s="157" t="s">
        <v>1</v>
      </c>
      <c r="N142" s="158" t="s">
        <v>43</v>
      </c>
      <c r="O142" s="59"/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1" t="s">
        <v>95</v>
      </c>
      <c r="AT142" s="161" t="s">
        <v>142</v>
      </c>
      <c r="AU142" s="161" t="s">
        <v>87</v>
      </c>
      <c r="AY142" s="18" t="s">
        <v>140</v>
      </c>
      <c r="BE142" s="162">
        <f>IF(N142="základní",J142,0)</f>
        <v>0</v>
      </c>
      <c r="BF142" s="162">
        <f>IF(N142="snížená",J142,0)</f>
        <v>0</v>
      </c>
      <c r="BG142" s="162">
        <f>IF(N142="zákl. přenesená",J142,0)</f>
        <v>0</v>
      </c>
      <c r="BH142" s="162">
        <f>IF(N142="sníž. přenesená",J142,0)</f>
        <v>0</v>
      </c>
      <c r="BI142" s="162">
        <f>IF(N142="nulová",J142,0)</f>
        <v>0</v>
      </c>
      <c r="BJ142" s="18" t="s">
        <v>85</v>
      </c>
      <c r="BK142" s="162">
        <f>ROUND(I142*H142,2)</f>
        <v>0</v>
      </c>
      <c r="BL142" s="18" t="s">
        <v>95</v>
      </c>
      <c r="BM142" s="161" t="s">
        <v>660</v>
      </c>
    </row>
    <row r="143" spans="1:65" s="14" customFormat="1" ht="11.25">
      <c r="B143" s="171"/>
      <c r="D143" s="164" t="s">
        <v>148</v>
      </c>
      <c r="E143" s="172" t="s">
        <v>1</v>
      </c>
      <c r="F143" s="173" t="s">
        <v>661</v>
      </c>
      <c r="H143" s="174">
        <v>10.6</v>
      </c>
      <c r="I143" s="175"/>
      <c r="L143" s="171"/>
      <c r="M143" s="176"/>
      <c r="N143" s="177"/>
      <c r="O143" s="177"/>
      <c r="P143" s="177"/>
      <c r="Q143" s="177"/>
      <c r="R143" s="177"/>
      <c r="S143" s="177"/>
      <c r="T143" s="178"/>
      <c r="AT143" s="172" t="s">
        <v>148</v>
      </c>
      <c r="AU143" s="172" t="s">
        <v>87</v>
      </c>
      <c r="AV143" s="14" t="s">
        <v>87</v>
      </c>
      <c r="AW143" s="14" t="s">
        <v>34</v>
      </c>
      <c r="AX143" s="14" t="s">
        <v>85</v>
      </c>
      <c r="AY143" s="172" t="s">
        <v>140</v>
      </c>
    </row>
    <row r="144" spans="1:65" s="2" customFormat="1" ht="16.5" customHeight="1">
      <c r="A144" s="33"/>
      <c r="B144" s="149"/>
      <c r="C144" s="150" t="s">
        <v>98</v>
      </c>
      <c r="D144" s="150" t="s">
        <v>142</v>
      </c>
      <c r="E144" s="151" t="s">
        <v>237</v>
      </c>
      <c r="F144" s="152" t="s">
        <v>238</v>
      </c>
      <c r="G144" s="153" t="s">
        <v>166</v>
      </c>
      <c r="H144" s="154">
        <v>5.3</v>
      </c>
      <c r="I144" s="155"/>
      <c r="J144" s="156">
        <f>ROUND(I144*H144,2)</f>
        <v>0</v>
      </c>
      <c r="K144" s="152" t="s">
        <v>146</v>
      </c>
      <c r="L144" s="34"/>
      <c r="M144" s="157" t="s">
        <v>1</v>
      </c>
      <c r="N144" s="158" t="s">
        <v>43</v>
      </c>
      <c r="O144" s="59"/>
      <c r="P144" s="159">
        <f>O144*H144</f>
        <v>0</v>
      </c>
      <c r="Q144" s="159">
        <v>0</v>
      </c>
      <c r="R144" s="159">
        <f>Q144*H144</f>
        <v>0</v>
      </c>
      <c r="S144" s="159">
        <v>0</v>
      </c>
      <c r="T144" s="160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1" t="s">
        <v>95</v>
      </c>
      <c r="AT144" s="161" t="s">
        <v>142</v>
      </c>
      <c r="AU144" s="161" t="s">
        <v>87</v>
      </c>
      <c r="AY144" s="18" t="s">
        <v>140</v>
      </c>
      <c r="BE144" s="162">
        <f>IF(N144="základní",J144,0)</f>
        <v>0</v>
      </c>
      <c r="BF144" s="162">
        <f>IF(N144="snížená",J144,0)</f>
        <v>0</v>
      </c>
      <c r="BG144" s="162">
        <f>IF(N144="zákl. přenesená",J144,0)</f>
        <v>0</v>
      </c>
      <c r="BH144" s="162">
        <f>IF(N144="sníž. přenesená",J144,0)</f>
        <v>0</v>
      </c>
      <c r="BI144" s="162">
        <f>IF(N144="nulová",J144,0)</f>
        <v>0</v>
      </c>
      <c r="BJ144" s="18" t="s">
        <v>85</v>
      </c>
      <c r="BK144" s="162">
        <f>ROUND(I144*H144,2)</f>
        <v>0</v>
      </c>
      <c r="BL144" s="18" t="s">
        <v>95</v>
      </c>
      <c r="BM144" s="161" t="s">
        <v>662</v>
      </c>
    </row>
    <row r="145" spans="1:65" s="14" customFormat="1" ht="11.25">
      <c r="B145" s="171"/>
      <c r="D145" s="164" t="s">
        <v>148</v>
      </c>
      <c r="E145" s="172" t="s">
        <v>1</v>
      </c>
      <c r="F145" s="173" t="s">
        <v>663</v>
      </c>
      <c r="H145" s="174">
        <v>5.3</v>
      </c>
      <c r="I145" s="175"/>
      <c r="L145" s="171"/>
      <c r="M145" s="176"/>
      <c r="N145" s="177"/>
      <c r="O145" s="177"/>
      <c r="P145" s="177"/>
      <c r="Q145" s="177"/>
      <c r="R145" s="177"/>
      <c r="S145" s="177"/>
      <c r="T145" s="178"/>
      <c r="AT145" s="172" t="s">
        <v>148</v>
      </c>
      <c r="AU145" s="172" t="s">
        <v>87</v>
      </c>
      <c r="AV145" s="14" t="s">
        <v>87</v>
      </c>
      <c r="AW145" s="14" t="s">
        <v>34</v>
      </c>
      <c r="AX145" s="14" t="s">
        <v>78</v>
      </c>
      <c r="AY145" s="172" t="s">
        <v>140</v>
      </c>
    </row>
    <row r="146" spans="1:65" s="15" customFormat="1" ht="11.25">
      <c r="B146" s="179"/>
      <c r="D146" s="164" t="s">
        <v>148</v>
      </c>
      <c r="E146" s="180" t="s">
        <v>1</v>
      </c>
      <c r="F146" s="181" t="s">
        <v>159</v>
      </c>
      <c r="H146" s="182">
        <v>5.3</v>
      </c>
      <c r="I146" s="183"/>
      <c r="L146" s="179"/>
      <c r="M146" s="184"/>
      <c r="N146" s="185"/>
      <c r="O146" s="185"/>
      <c r="P146" s="185"/>
      <c r="Q146" s="185"/>
      <c r="R146" s="185"/>
      <c r="S146" s="185"/>
      <c r="T146" s="186"/>
      <c r="AT146" s="180" t="s">
        <v>148</v>
      </c>
      <c r="AU146" s="180" t="s">
        <v>87</v>
      </c>
      <c r="AV146" s="15" t="s">
        <v>95</v>
      </c>
      <c r="AW146" s="15" t="s">
        <v>34</v>
      </c>
      <c r="AX146" s="15" t="s">
        <v>85</v>
      </c>
      <c r="AY146" s="180" t="s">
        <v>140</v>
      </c>
    </row>
    <row r="147" spans="1:65" s="12" customFormat="1" ht="22.9" customHeight="1">
      <c r="B147" s="136"/>
      <c r="D147" s="137" t="s">
        <v>77</v>
      </c>
      <c r="E147" s="147" t="s">
        <v>87</v>
      </c>
      <c r="F147" s="147" t="s">
        <v>312</v>
      </c>
      <c r="I147" s="139"/>
      <c r="J147" s="148">
        <f>BK147</f>
        <v>0</v>
      </c>
      <c r="L147" s="136"/>
      <c r="M147" s="141"/>
      <c r="N147" s="142"/>
      <c r="O147" s="142"/>
      <c r="P147" s="143">
        <f>SUM(P148:P160)</f>
        <v>0</v>
      </c>
      <c r="Q147" s="142"/>
      <c r="R147" s="143">
        <f>SUM(R148:R160)</f>
        <v>26.916109859999999</v>
      </c>
      <c r="S147" s="142"/>
      <c r="T147" s="144">
        <f>SUM(T148:T160)</f>
        <v>0</v>
      </c>
      <c r="AR147" s="137" t="s">
        <v>85</v>
      </c>
      <c r="AT147" s="145" t="s">
        <v>77</v>
      </c>
      <c r="AU147" s="145" t="s">
        <v>85</v>
      </c>
      <c r="AY147" s="137" t="s">
        <v>140</v>
      </c>
      <c r="BK147" s="146">
        <f>SUM(BK148:BK160)</f>
        <v>0</v>
      </c>
    </row>
    <row r="148" spans="1:65" s="2" customFormat="1" ht="16.5" customHeight="1">
      <c r="A148" s="33"/>
      <c r="B148" s="149"/>
      <c r="C148" s="150" t="s">
        <v>101</v>
      </c>
      <c r="D148" s="150" t="s">
        <v>142</v>
      </c>
      <c r="E148" s="151" t="s">
        <v>621</v>
      </c>
      <c r="F148" s="152" t="s">
        <v>622</v>
      </c>
      <c r="G148" s="153" t="s">
        <v>166</v>
      </c>
      <c r="H148" s="154">
        <v>0.72199999999999998</v>
      </c>
      <c r="I148" s="155"/>
      <c r="J148" s="156">
        <f>ROUND(I148*H148,2)</f>
        <v>0</v>
      </c>
      <c r="K148" s="152" t="s">
        <v>146</v>
      </c>
      <c r="L148" s="34"/>
      <c r="M148" s="157" t="s">
        <v>1</v>
      </c>
      <c r="N148" s="158" t="s">
        <v>43</v>
      </c>
      <c r="O148" s="59"/>
      <c r="P148" s="159">
        <f>O148*H148</f>
        <v>0</v>
      </c>
      <c r="Q148" s="159">
        <v>2.5018699999999998</v>
      </c>
      <c r="R148" s="159">
        <f>Q148*H148</f>
        <v>1.8063501399999997</v>
      </c>
      <c r="S148" s="159">
        <v>0</v>
      </c>
      <c r="T148" s="16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1" t="s">
        <v>95</v>
      </c>
      <c r="AT148" s="161" t="s">
        <v>142</v>
      </c>
      <c r="AU148" s="161" t="s">
        <v>87</v>
      </c>
      <c r="AY148" s="18" t="s">
        <v>140</v>
      </c>
      <c r="BE148" s="162">
        <f>IF(N148="základní",J148,0)</f>
        <v>0</v>
      </c>
      <c r="BF148" s="162">
        <f>IF(N148="snížená",J148,0)</f>
        <v>0</v>
      </c>
      <c r="BG148" s="162">
        <f>IF(N148="zákl. přenesená",J148,0)</f>
        <v>0</v>
      </c>
      <c r="BH148" s="162">
        <f>IF(N148="sníž. přenesená",J148,0)</f>
        <v>0</v>
      </c>
      <c r="BI148" s="162">
        <f>IF(N148="nulová",J148,0)</f>
        <v>0</v>
      </c>
      <c r="BJ148" s="18" t="s">
        <v>85</v>
      </c>
      <c r="BK148" s="162">
        <f>ROUND(I148*H148,2)</f>
        <v>0</v>
      </c>
      <c r="BL148" s="18" t="s">
        <v>95</v>
      </c>
      <c r="BM148" s="161" t="s">
        <v>664</v>
      </c>
    </row>
    <row r="149" spans="1:65" s="13" customFormat="1" ht="11.25">
      <c r="B149" s="163"/>
      <c r="D149" s="164" t="s">
        <v>148</v>
      </c>
      <c r="E149" s="165" t="s">
        <v>1</v>
      </c>
      <c r="F149" s="166" t="s">
        <v>665</v>
      </c>
      <c r="H149" s="165" t="s">
        <v>1</v>
      </c>
      <c r="I149" s="167"/>
      <c r="L149" s="163"/>
      <c r="M149" s="168"/>
      <c r="N149" s="169"/>
      <c r="O149" s="169"/>
      <c r="P149" s="169"/>
      <c r="Q149" s="169"/>
      <c r="R149" s="169"/>
      <c r="S149" s="169"/>
      <c r="T149" s="170"/>
      <c r="AT149" s="165" t="s">
        <v>148</v>
      </c>
      <c r="AU149" s="165" t="s">
        <v>87</v>
      </c>
      <c r="AV149" s="13" t="s">
        <v>85</v>
      </c>
      <c r="AW149" s="13" t="s">
        <v>34</v>
      </c>
      <c r="AX149" s="13" t="s">
        <v>78</v>
      </c>
      <c r="AY149" s="165" t="s">
        <v>140</v>
      </c>
    </row>
    <row r="150" spans="1:65" s="14" customFormat="1" ht="11.25">
      <c r="B150" s="171"/>
      <c r="D150" s="164" t="s">
        <v>148</v>
      </c>
      <c r="E150" s="172" t="s">
        <v>1</v>
      </c>
      <c r="F150" s="173" t="s">
        <v>666</v>
      </c>
      <c r="H150" s="174">
        <v>0.58899999999999997</v>
      </c>
      <c r="I150" s="175"/>
      <c r="L150" s="171"/>
      <c r="M150" s="176"/>
      <c r="N150" s="177"/>
      <c r="O150" s="177"/>
      <c r="P150" s="177"/>
      <c r="Q150" s="177"/>
      <c r="R150" s="177"/>
      <c r="S150" s="177"/>
      <c r="T150" s="178"/>
      <c r="AT150" s="172" t="s">
        <v>148</v>
      </c>
      <c r="AU150" s="172" t="s">
        <v>87</v>
      </c>
      <c r="AV150" s="14" t="s">
        <v>87</v>
      </c>
      <c r="AW150" s="14" t="s">
        <v>34</v>
      </c>
      <c r="AX150" s="14" t="s">
        <v>78</v>
      </c>
      <c r="AY150" s="172" t="s">
        <v>140</v>
      </c>
    </row>
    <row r="151" spans="1:65" s="14" customFormat="1" ht="11.25">
      <c r="B151" s="171"/>
      <c r="D151" s="164" t="s">
        <v>148</v>
      </c>
      <c r="E151" s="172" t="s">
        <v>1</v>
      </c>
      <c r="F151" s="173" t="s">
        <v>667</v>
      </c>
      <c r="H151" s="174">
        <v>0.13300000000000001</v>
      </c>
      <c r="I151" s="175"/>
      <c r="L151" s="171"/>
      <c r="M151" s="176"/>
      <c r="N151" s="177"/>
      <c r="O151" s="177"/>
      <c r="P151" s="177"/>
      <c r="Q151" s="177"/>
      <c r="R151" s="177"/>
      <c r="S151" s="177"/>
      <c r="T151" s="178"/>
      <c r="AT151" s="172" t="s">
        <v>148</v>
      </c>
      <c r="AU151" s="172" t="s">
        <v>87</v>
      </c>
      <c r="AV151" s="14" t="s">
        <v>87</v>
      </c>
      <c r="AW151" s="14" t="s">
        <v>34</v>
      </c>
      <c r="AX151" s="14" t="s">
        <v>78</v>
      </c>
      <c r="AY151" s="172" t="s">
        <v>140</v>
      </c>
    </row>
    <row r="152" spans="1:65" s="15" customFormat="1" ht="11.25">
      <c r="B152" s="179"/>
      <c r="D152" s="164" t="s">
        <v>148</v>
      </c>
      <c r="E152" s="180" t="s">
        <v>1</v>
      </c>
      <c r="F152" s="181" t="s">
        <v>159</v>
      </c>
      <c r="H152" s="182">
        <v>0.72199999999999998</v>
      </c>
      <c r="I152" s="183"/>
      <c r="L152" s="179"/>
      <c r="M152" s="184"/>
      <c r="N152" s="185"/>
      <c r="O152" s="185"/>
      <c r="P152" s="185"/>
      <c r="Q152" s="185"/>
      <c r="R152" s="185"/>
      <c r="S152" s="185"/>
      <c r="T152" s="186"/>
      <c r="AT152" s="180" t="s">
        <v>148</v>
      </c>
      <c r="AU152" s="180" t="s">
        <v>87</v>
      </c>
      <c r="AV152" s="15" t="s">
        <v>95</v>
      </c>
      <c r="AW152" s="15" t="s">
        <v>34</v>
      </c>
      <c r="AX152" s="15" t="s">
        <v>85</v>
      </c>
      <c r="AY152" s="180" t="s">
        <v>140</v>
      </c>
    </row>
    <row r="153" spans="1:65" s="2" customFormat="1" ht="16.5" customHeight="1">
      <c r="A153" s="33"/>
      <c r="B153" s="149"/>
      <c r="C153" s="150" t="s">
        <v>212</v>
      </c>
      <c r="D153" s="150" t="s">
        <v>142</v>
      </c>
      <c r="E153" s="151" t="s">
        <v>627</v>
      </c>
      <c r="F153" s="152" t="s">
        <v>628</v>
      </c>
      <c r="G153" s="153" t="s">
        <v>233</v>
      </c>
      <c r="H153" s="154">
        <v>3.5999999999999997E-2</v>
      </c>
      <c r="I153" s="155"/>
      <c r="J153" s="156">
        <f>ROUND(I153*H153,2)</f>
        <v>0</v>
      </c>
      <c r="K153" s="152" t="s">
        <v>1</v>
      </c>
      <c r="L153" s="34"/>
      <c r="M153" s="157" t="s">
        <v>1</v>
      </c>
      <c r="N153" s="158" t="s">
        <v>43</v>
      </c>
      <c r="O153" s="59"/>
      <c r="P153" s="159">
        <f>O153*H153</f>
        <v>0</v>
      </c>
      <c r="Q153" s="159">
        <v>1.06277</v>
      </c>
      <c r="R153" s="159">
        <f>Q153*H153</f>
        <v>3.8259719999999997E-2</v>
      </c>
      <c r="S153" s="159">
        <v>0</v>
      </c>
      <c r="T153" s="16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1" t="s">
        <v>95</v>
      </c>
      <c r="AT153" s="161" t="s">
        <v>142</v>
      </c>
      <c r="AU153" s="161" t="s">
        <v>87</v>
      </c>
      <c r="AY153" s="18" t="s">
        <v>140</v>
      </c>
      <c r="BE153" s="162">
        <f>IF(N153="základní",J153,0)</f>
        <v>0</v>
      </c>
      <c r="BF153" s="162">
        <f>IF(N153="snížená",J153,0)</f>
        <v>0</v>
      </c>
      <c r="BG153" s="162">
        <f>IF(N153="zákl. přenesená",J153,0)</f>
        <v>0</v>
      </c>
      <c r="BH153" s="162">
        <f>IF(N153="sníž. přenesená",J153,0)</f>
        <v>0</v>
      </c>
      <c r="BI153" s="162">
        <f>IF(N153="nulová",J153,0)</f>
        <v>0</v>
      </c>
      <c r="BJ153" s="18" t="s">
        <v>85</v>
      </c>
      <c r="BK153" s="162">
        <f>ROUND(I153*H153,2)</f>
        <v>0</v>
      </c>
      <c r="BL153" s="18" t="s">
        <v>95</v>
      </c>
      <c r="BM153" s="161" t="s">
        <v>668</v>
      </c>
    </row>
    <row r="154" spans="1:65" s="14" customFormat="1" ht="11.25">
      <c r="B154" s="171"/>
      <c r="D154" s="164" t="s">
        <v>148</v>
      </c>
      <c r="E154" s="172" t="s">
        <v>1</v>
      </c>
      <c r="F154" s="173" t="s">
        <v>669</v>
      </c>
      <c r="H154" s="174">
        <v>3.5999999999999997E-2</v>
      </c>
      <c r="I154" s="175"/>
      <c r="L154" s="171"/>
      <c r="M154" s="176"/>
      <c r="N154" s="177"/>
      <c r="O154" s="177"/>
      <c r="P154" s="177"/>
      <c r="Q154" s="177"/>
      <c r="R154" s="177"/>
      <c r="S154" s="177"/>
      <c r="T154" s="178"/>
      <c r="AT154" s="172" t="s">
        <v>148</v>
      </c>
      <c r="AU154" s="172" t="s">
        <v>87</v>
      </c>
      <c r="AV154" s="14" t="s">
        <v>87</v>
      </c>
      <c r="AW154" s="14" t="s">
        <v>34</v>
      </c>
      <c r="AX154" s="14" t="s">
        <v>78</v>
      </c>
      <c r="AY154" s="172" t="s">
        <v>140</v>
      </c>
    </row>
    <row r="155" spans="1:65" s="15" customFormat="1" ht="11.25">
      <c r="B155" s="179"/>
      <c r="D155" s="164" t="s">
        <v>148</v>
      </c>
      <c r="E155" s="180" t="s">
        <v>1</v>
      </c>
      <c r="F155" s="181" t="s">
        <v>159</v>
      </c>
      <c r="H155" s="182">
        <v>3.5999999999999997E-2</v>
      </c>
      <c r="I155" s="183"/>
      <c r="L155" s="179"/>
      <c r="M155" s="184"/>
      <c r="N155" s="185"/>
      <c r="O155" s="185"/>
      <c r="P155" s="185"/>
      <c r="Q155" s="185"/>
      <c r="R155" s="185"/>
      <c r="S155" s="185"/>
      <c r="T155" s="186"/>
      <c r="AT155" s="180" t="s">
        <v>148</v>
      </c>
      <c r="AU155" s="180" t="s">
        <v>87</v>
      </c>
      <c r="AV155" s="15" t="s">
        <v>95</v>
      </c>
      <c r="AW155" s="15" t="s">
        <v>34</v>
      </c>
      <c r="AX155" s="15" t="s">
        <v>85</v>
      </c>
      <c r="AY155" s="180" t="s">
        <v>140</v>
      </c>
    </row>
    <row r="156" spans="1:65" s="2" customFormat="1" ht="16.5" customHeight="1">
      <c r="A156" s="33"/>
      <c r="B156" s="149"/>
      <c r="C156" s="150" t="s">
        <v>217</v>
      </c>
      <c r="D156" s="150" t="s">
        <v>142</v>
      </c>
      <c r="E156" s="151" t="s">
        <v>670</v>
      </c>
      <c r="F156" s="152" t="s">
        <v>671</v>
      </c>
      <c r="G156" s="153" t="s">
        <v>166</v>
      </c>
      <c r="H156" s="154">
        <v>10</v>
      </c>
      <c r="I156" s="155"/>
      <c r="J156" s="156">
        <f>ROUND(I156*H156,2)</f>
        <v>0</v>
      </c>
      <c r="K156" s="152" t="s">
        <v>146</v>
      </c>
      <c r="L156" s="34"/>
      <c r="M156" s="157" t="s">
        <v>1</v>
      </c>
      <c r="N156" s="158" t="s">
        <v>43</v>
      </c>
      <c r="O156" s="59"/>
      <c r="P156" s="159">
        <f>O156*H156</f>
        <v>0</v>
      </c>
      <c r="Q156" s="159">
        <v>2.5018699999999998</v>
      </c>
      <c r="R156" s="159">
        <f>Q156*H156</f>
        <v>25.018699999999999</v>
      </c>
      <c r="S156" s="159">
        <v>0</v>
      </c>
      <c r="T156" s="16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1" t="s">
        <v>95</v>
      </c>
      <c r="AT156" s="161" t="s">
        <v>142</v>
      </c>
      <c r="AU156" s="161" t="s">
        <v>87</v>
      </c>
      <c r="AY156" s="18" t="s">
        <v>140</v>
      </c>
      <c r="BE156" s="162">
        <f>IF(N156="základní",J156,0)</f>
        <v>0</v>
      </c>
      <c r="BF156" s="162">
        <f>IF(N156="snížená",J156,0)</f>
        <v>0</v>
      </c>
      <c r="BG156" s="162">
        <f>IF(N156="zákl. přenesená",J156,0)</f>
        <v>0</v>
      </c>
      <c r="BH156" s="162">
        <f>IF(N156="sníž. přenesená",J156,0)</f>
        <v>0</v>
      </c>
      <c r="BI156" s="162">
        <f>IF(N156="nulová",J156,0)</f>
        <v>0</v>
      </c>
      <c r="BJ156" s="18" t="s">
        <v>85</v>
      </c>
      <c r="BK156" s="162">
        <f>ROUND(I156*H156,2)</f>
        <v>0</v>
      </c>
      <c r="BL156" s="18" t="s">
        <v>95</v>
      </c>
      <c r="BM156" s="161" t="s">
        <v>672</v>
      </c>
    </row>
    <row r="157" spans="1:65" s="14" customFormat="1" ht="11.25">
      <c r="B157" s="171"/>
      <c r="D157" s="164" t="s">
        <v>148</v>
      </c>
      <c r="E157" s="172" t="s">
        <v>1</v>
      </c>
      <c r="F157" s="173" t="s">
        <v>673</v>
      </c>
      <c r="H157" s="174">
        <v>10</v>
      </c>
      <c r="I157" s="175"/>
      <c r="L157" s="171"/>
      <c r="M157" s="176"/>
      <c r="N157" s="177"/>
      <c r="O157" s="177"/>
      <c r="P157" s="177"/>
      <c r="Q157" s="177"/>
      <c r="R157" s="177"/>
      <c r="S157" s="177"/>
      <c r="T157" s="178"/>
      <c r="AT157" s="172" t="s">
        <v>148</v>
      </c>
      <c r="AU157" s="172" t="s">
        <v>87</v>
      </c>
      <c r="AV157" s="14" t="s">
        <v>87</v>
      </c>
      <c r="AW157" s="14" t="s">
        <v>34</v>
      </c>
      <c r="AX157" s="14" t="s">
        <v>85</v>
      </c>
      <c r="AY157" s="172" t="s">
        <v>140</v>
      </c>
    </row>
    <row r="158" spans="1:65" s="2" customFormat="1" ht="16.5" customHeight="1">
      <c r="A158" s="33"/>
      <c r="B158" s="149"/>
      <c r="C158" s="150" t="s">
        <v>224</v>
      </c>
      <c r="D158" s="150" t="s">
        <v>142</v>
      </c>
      <c r="E158" s="151" t="s">
        <v>674</v>
      </c>
      <c r="F158" s="152" t="s">
        <v>675</v>
      </c>
      <c r="G158" s="153" t="s">
        <v>145</v>
      </c>
      <c r="H158" s="154">
        <v>20</v>
      </c>
      <c r="I158" s="155"/>
      <c r="J158" s="156">
        <f>ROUND(I158*H158,2)</f>
        <v>0</v>
      </c>
      <c r="K158" s="152" t="s">
        <v>146</v>
      </c>
      <c r="L158" s="34"/>
      <c r="M158" s="157" t="s">
        <v>1</v>
      </c>
      <c r="N158" s="158" t="s">
        <v>43</v>
      </c>
      <c r="O158" s="59"/>
      <c r="P158" s="159">
        <f>O158*H158</f>
        <v>0</v>
      </c>
      <c r="Q158" s="159">
        <v>2.64E-3</v>
      </c>
      <c r="R158" s="159">
        <f>Q158*H158</f>
        <v>5.28E-2</v>
      </c>
      <c r="S158" s="159">
        <v>0</v>
      </c>
      <c r="T158" s="16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1" t="s">
        <v>95</v>
      </c>
      <c r="AT158" s="161" t="s">
        <v>142</v>
      </c>
      <c r="AU158" s="161" t="s">
        <v>87</v>
      </c>
      <c r="AY158" s="18" t="s">
        <v>140</v>
      </c>
      <c r="BE158" s="162">
        <f>IF(N158="základní",J158,0)</f>
        <v>0</v>
      </c>
      <c r="BF158" s="162">
        <f>IF(N158="snížená",J158,0)</f>
        <v>0</v>
      </c>
      <c r="BG158" s="162">
        <f>IF(N158="zákl. přenesená",J158,0)</f>
        <v>0</v>
      </c>
      <c r="BH158" s="162">
        <f>IF(N158="sníž. přenesená",J158,0)</f>
        <v>0</v>
      </c>
      <c r="BI158" s="162">
        <f>IF(N158="nulová",J158,0)</f>
        <v>0</v>
      </c>
      <c r="BJ158" s="18" t="s">
        <v>85</v>
      </c>
      <c r="BK158" s="162">
        <f>ROUND(I158*H158,2)</f>
        <v>0</v>
      </c>
      <c r="BL158" s="18" t="s">
        <v>95</v>
      </c>
      <c r="BM158" s="161" t="s">
        <v>676</v>
      </c>
    </row>
    <row r="159" spans="1:65" s="14" customFormat="1" ht="11.25">
      <c r="B159" s="171"/>
      <c r="D159" s="164" t="s">
        <v>148</v>
      </c>
      <c r="E159" s="172" t="s">
        <v>1</v>
      </c>
      <c r="F159" s="173" t="s">
        <v>677</v>
      </c>
      <c r="H159" s="174">
        <v>20</v>
      </c>
      <c r="I159" s="175"/>
      <c r="L159" s="171"/>
      <c r="M159" s="176"/>
      <c r="N159" s="177"/>
      <c r="O159" s="177"/>
      <c r="P159" s="177"/>
      <c r="Q159" s="177"/>
      <c r="R159" s="177"/>
      <c r="S159" s="177"/>
      <c r="T159" s="178"/>
      <c r="AT159" s="172" t="s">
        <v>148</v>
      </c>
      <c r="AU159" s="172" t="s">
        <v>87</v>
      </c>
      <c r="AV159" s="14" t="s">
        <v>87</v>
      </c>
      <c r="AW159" s="14" t="s">
        <v>34</v>
      </c>
      <c r="AX159" s="14" t="s">
        <v>85</v>
      </c>
      <c r="AY159" s="172" t="s">
        <v>140</v>
      </c>
    </row>
    <row r="160" spans="1:65" s="2" customFormat="1" ht="16.5" customHeight="1">
      <c r="A160" s="33"/>
      <c r="B160" s="149"/>
      <c r="C160" s="150" t="s">
        <v>230</v>
      </c>
      <c r="D160" s="150" t="s">
        <v>142</v>
      </c>
      <c r="E160" s="151" t="s">
        <v>678</v>
      </c>
      <c r="F160" s="152" t="s">
        <v>679</v>
      </c>
      <c r="G160" s="153" t="s">
        <v>145</v>
      </c>
      <c r="H160" s="154">
        <v>20</v>
      </c>
      <c r="I160" s="155"/>
      <c r="J160" s="156">
        <f>ROUND(I160*H160,2)</f>
        <v>0</v>
      </c>
      <c r="K160" s="152" t="s">
        <v>146</v>
      </c>
      <c r="L160" s="34"/>
      <c r="M160" s="157" t="s">
        <v>1</v>
      </c>
      <c r="N160" s="158" t="s">
        <v>43</v>
      </c>
      <c r="O160" s="59"/>
      <c r="P160" s="159">
        <f>O160*H160</f>
        <v>0</v>
      </c>
      <c r="Q160" s="159">
        <v>0</v>
      </c>
      <c r="R160" s="159">
        <f>Q160*H160</f>
        <v>0</v>
      </c>
      <c r="S160" s="159">
        <v>0</v>
      </c>
      <c r="T160" s="16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1" t="s">
        <v>95</v>
      </c>
      <c r="AT160" s="161" t="s">
        <v>142</v>
      </c>
      <c r="AU160" s="161" t="s">
        <v>87</v>
      </c>
      <c r="AY160" s="18" t="s">
        <v>140</v>
      </c>
      <c r="BE160" s="162">
        <f>IF(N160="základní",J160,0)</f>
        <v>0</v>
      </c>
      <c r="BF160" s="162">
        <f>IF(N160="snížená",J160,0)</f>
        <v>0</v>
      </c>
      <c r="BG160" s="162">
        <f>IF(N160="zákl. přenesená",J160,0)</f>
        <v>0</v>
      </c>
      <c r="BH160" s="162">
        <f>IF(N160="sníž. přenesená",J160,0)</f>
        <v>0</v>
      </c>
      <c r="BI160" s="162">
        <f>IF(N160="nulová",J160,0)</f>
        <v>0</v>
      </c>
      <c r="BJ160" s="18" t="s">
        <v>85</v>
      </c>
      <c r="BK160" s="162">
        <f>ROUND(I160*H160,2)</f>
        <v>0</v>
      </c>
      <c r="BL160" s="18" t="s">
        <v>95</v>
      </c>
      <c r="BM160" s="161" t="s">
        <v>680</v>
      </c>
    </row>
    <row r="161" spans="1:65" s="12" customFormat="1" ht="22.9" customHeight="1">
      <c r="B161" s="136"/>
      <c r="D161" s="137" t="s">
        <v>77</v>
      </c>
      <c r="E161" s="147" t="s">
        <v>101</v>
      </c>
      <c r="F161" s="147" t="s">
        <v>550</v>
      </c>
      <c r="I161" s="139"/>
      <c r="J161" s="148">
        <f>BK161</f>
        <v>0</v>
      </c>
      <c r="L161" s="136"/>
      <c r="M161" s="141"/>
      <c r="N161" s="142"/>
      <c r="O161" s="142"/>
      <c r="P161" s="143">
        <f>SUM(P162:P164)</f>
        <v>0</v>
      </c>
      <c r="Q161" s="142"/>
      <c r="R161" s="143">
        <f>SUM(R162:R164)</f>
        <v>0.22566600000000001</v>
      </c>
      <c r="S161" s="142"/>
      <c r="T161" s="144">
        <f>SUM(T162:T164)</f>
        <v>0</v>
      </c>
      <c r="AR161" s="137" t="s">
        <v>85</v>
      </c>
      <c r="AT161" s="145" t="s">
        <v>77</v>
      </c>
      <c r="AU161" s="145" t="s">
        <v>85</v>
      </c>
      <c r="AY161" s="137" t="s">
        <v>140</v>
      </c>
      <c r="BK161" s="146">
        <f>SUM(BK162:BK164)</f>
        <v>0</v>
      </c>
    </row>
    <row r="162" spans="1:65" s="2" customFormat="1" ht="24.2" customHeight="1">
      <c r="A162" s="33"/>
      <c r="B162" s="149"/>
      <c r="C162" s="150" t="s">
        <v>236</v>
      </c>
      <c r="D162" s="150" t="s">
        <v>142</v>
      </c>
      <c r="E162" s="151" t="s">
        <v>681</v>
      </c>
      <c r="F162" s="152" t="s">
        <v>682</v>
      </c>
      <c r="G162" s="153" t="s">
        <v>145</v>
      </c>
      <c r="H162" s="154">
        <v>3.5819999999999999</v>
      </c>
      <c r="I162" s="155"/>
      <c r="J162" s="156">
        <f>ROUND(I162*H162,2)</f>
        <v>0</v>
      </c>
      <c r="K162" s="152" t="s">
        <v>146</v>
      </c>
      <c r="L162" s="34"/>
      <c r="M162" s="157" t="s">
        <v>1</v>
      </c>
      <c r="N162" s="158" t="s">
        <v>43</v>
      </c>
      <c r="O162" s="59"/>
      <c r="P162" s="159">
        <f>O162*H162</f>
        <v>0</v>
      </c>
      <c r="Q162" s="159">
        <v>6.3E-2</v>
      </c>
      <c r="R162" s="159">
        <f>Q162*H162</f>
        <v>0.22566600000000001</v>
      </c>
      <c r="S162" s="159">
        <v>0</v>
      </c>
      <c r="T162" s="16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1" t="s">
        <v>95</v>
      </c>
      <c r="AT162" s="161" t="s">
        <v>142</v>
      </c>
      <c r="AU162" s="161" t="s">
        <v>87</v>
      </c>
      <c r="AY162" s="18" t="s">
        <v>140</v>
      </c>
      <c r="BE162" s="162">
        <f>IF(N162="základní",J162,0)</f>
        <v>0</v>
      </c>
      <c r="BF162" s="162">
        <f>IF(N162="snížená",J162,0)</f>
        <v>0</v>
      </c>
      <c r="BG162" s="162">
        <f>IF(N162="zákl. přenesená",J162,0)</f>
        <v>0</v>
      </c>
      <c r="BH162" s="162">
        <f>IF(N162="sníž. přenesená",J162,0)</f>
        <v>0</v>
      </c>
      <c r="BI162" s="162">
        <f>IF(N162="nulová",J162,0)</f>
        <v>0</v>
      </c>
      <c r="BJ162" s="18" t="s">
        <v>85</v>
      </c>
      <c r="BK162" s="162">
        <f>ROUND(I162*H162,2)</f>
        <v>0</v>
      </c>
      <c r="BL162" s="18" t="s">
        <v>95</v>
      </c>
      <c r="BM162" s="161" t="s">
        <v>683</v>
      </c>
    </row>
    <row r="163" spans="1:65" s="14" customFormat="1" ht="11.25">
      <c r="B163" s="171"/>
      <c r="D163" s="164" t="s">
        <v>148</v>
      </c>
      <c r="E163" s="172" t="s">
        <v>1</v>
      </c>
      <c r="F163" s="173" t="s">
        <v>684</v>
      </c>
      <c r="H163" s="174">
        <v>3.5819999999999999</v>
      </c>
      <c r="I163" s="175"/>
      <c r="L163" s="171"/>
      <c r="M163" s="176"/>
      <c r="N163" s="177"/>
      <c r="O163" s="177"/>
      <c r="P163" s="177"/>
      <c r="Q163" s="177"/>
      <c r="R163" s="177"/>
      <c r="S163" s="177"/>
      <c r="T163" s="178"/>
      <c r="AT163" s="172" t="s">
        <v>148</v>
      </c>
      <c r="AU163" s="172" t="s">
        <v>87</v>
      </c>
      <c r="AV163" s="14" t="s">
        <v>87</v>
      </c>
      <c r="AW163" s="14" t="s">
        <v>34</v>
      </c>
      <c r="AX163" s="14" t="s">
        <v>78</v>
      </c>
      <c r="AY163" s="172" t="s">
        <v>140</v>
      </c>
    </row>
    <row r="164" spans="1:65" s="15" customFormat="1" ht="11.25">
      <c r="B164" s="179"/>
      <c r="D164" s="164" t="s">
        <v>148</v>
      </c>
      <c r="E164" s="180" t="s">
        <v>1</v>
      </c>
      <c r="F164" s="181" t="s">
        <v>159</v>
      </c>
      <c r="H164" s="182">
        <v>3.5819999999999999</v>
      </c>
      <c r="I164" s="183"/>
      <c r="L164" s="179"/>
      <c r="M164" s="184"/>
      <c r="N164" s="185"/>
      <c r="O164" s="185"/>
      <c r="P164" s="185"/>
      <c r="Q164" s="185"/>
      <c r="R164" s="185"/>
      <c r="S164" s="185"/>
      <c r="T164" s="186"/>
      <c r="AT164" s="180" t="s">
        <v>148</v>
      </c>
      <c r="AU164" s="180" t="s">
        <v>87</v>
      </c>
      <c r="AV164" s="15" t="s">
        <v>95</v>
      </c>
      <c r="AW164" s="15" t="s">
        <v>34</v>
      </c>
      <c r="AX164" s="15" t="s">
        <v>85</v>
      </c>
      <c r="AY164" s="180" t="s">
        <v>140</v>
      </c>
    </row>
    <row r="165" spans="1:65" s="12" customFormat="1" ht="22.9" customHeight="1">
      <c r="B165" s="136"/>
      <c r="D165" s="137" t="s">
        <v>77</v>
      </c>
      <c r="E165" s="147" t="s">
        <v>224</v>
      </c>
      <c r="F165" s="147" t="s">
        <v>385</v>
      </c>
      <c r="I165" s="139"/>
      <c r="J165" s="148">
        <f>BK165</f>
        <v>0</v>
      </c>
      <c r="L165" s="136"/>
      <c r="M165" s="141"/>
      <c r="N165" s="142"/>
      <c r="O165" s="142"/>
      <c r="P165" s="143">
        <f>SUM(P166:P167)</f>
        <v>0</v>
      </c>
      <c r="Q165" s="142"/>
      <c r="R165" s="143">
        <f>SUM(R166:R167)</f>
        <v>0</v>
      </c>
      <c r="S165" s="142"/>
      <c r="T165" s="144">
        <f>SUM(T166:T167)</f>
        <v>0</v>
      </c>
      <c r="AR165" s="137" t="s">
        <v>85</v>
      </c>
      <c r="AT165" s="145" t="s">
        <v>77</v>
      </c>
      <c r="AU165" s="145" t="s">
        <v>85</v>
      </c>
      <c r="AY165" s="137" t="s">
        <v>140</v>
      </c>
      <c r="BK165" s="146">
        <f>SUM(BK166:BK167)</f>
        <v>0</v>
      </c>
    </row>
    <row r="166" spans="1:65" s="2" customFormat="1" ht="24.2" customHeight="1">
      <c r="A166" s="33"/>
      <c r="B166" s="149"/>
      <c r="C166" s="150" t="s">
        <v>8</v>
      </c>
      <c r="D166" s="150" t="s">
        <v>142</v>
      </c>
      <c r="E166" s="151" t="s">
        <v>685</v>
      </c>
      <c r="F166" s="152" t="s">
        <v>686</v>
      </c>
      <c r="G166" s="153" t="s">
        <v>383</v>
      </c>
      <c r="H166" s="154">
        <v>1</v>
      </c>
      <c r="I166" s="155"/>
      <c r="J166" s="156">
        <f>ROUND(I166*H166,2)</f>
        <v>0</v>
      </c>
      <c r="K166" s="152" t="s">
        <v>1</v>
      </c>
      <c r="L166" s="34"/>
      <c r="M166" s="157" t="s">
        <v>1</v>
      </c>
      <c r="N166" s="158" t="s">
        <v>43</v>
      </c>
      <c r="O166" s="59"/>
      <c r="P166" s="159">
        <f>O166*H166</f>
        <v>0</v>
      </c>
      <c r="Q166" s="159">
        <v>0</v>
      </c>
      <c r="R166" s="159">
        <f>Q166*H166</f>
        <v>0</v>
      </c>
      <c r="S166" s="159">
        <v>0</v>
      </c>
      <c r="T166" s="160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1" t="s">
        <v>95</v>
      </c>
      <c r="AT166" s="161" t="s">
        <v>142</v>
      </c>
      <c r="AU166" s="161" t="s">
        <v>87</v>
      </c>
      <c r="AY166" s="18" t="s">
        <v>140</v>
      </c>
      <c r="BE166" s="162">
        <f>IF(N166="základní",J166,0)</f>
        <v>0</v>
      </c>
      <c r="BF166" s="162">
        <f>IF(N166="snížená",J166,0)</f>
        <v>0</v>
      </c>
      <c r="BG166" s="162">
        <f>IF(N166="zákl. přenesená",J166,0)</f>
        <v>0</v>
      </c>
      <c r="BH166" s="162">
        <f>IF(N166="sníž. přenesená",J166,0)</f>
        <v>0</v>
      </c>
      <c r="BI166" s="162">
        <f>IF(N166="nulová",J166,0)</f>
        <v>0</v>
      </c>
      <c r="BJ166" s="18" t="s">
        <v>85</v>
      </c>
      <c r="BK166" s="162">
        <f>ROUND(I166*H166,2)</f>
        <v>0</v>
      </c>
      <c r="BL166" s="18" t="s">
        <v>95</v>
      </c>
      <c r="BM166" s="161" t="s">
        <v>687</v>
      </c>
    </row>
    <row r="167" spans="1:65" s="2" customFormat="1" ht="21.75" customHeight="1">
      <c r="A167" s="33"/>
      <c r="B167" s="149"/>
      <c r="C167" s="150" t="s">
        <v>247</v>
      </c>
      <c r="D167" s="150" t="s">
        <v>142</v>
      </c>
      <c r="E167" s="151" t="s">
        <v>688</v>
      </c>
      <c r="F167" s="152" t="s">
        <v>689</v>
      </c>
      <c r="G167" s="153" t="s">
        <v>487</v>
      </c>
      <c r="H167" s="154">
        <v>1</v>
      </c>
      <c r="I167" s="155"/>
      <c r="J167" s="156">
        <f>ROUND(I167*H167,2)</f>
        <v>0</v>
      </c>
      <c r="K167" s="152" t="s">
        <v>1</v>
      </c>
      <c r="L167" s="34"/>
      <c r="M167" s="157" t="s">
        <v>1</v>
      </c>
      <c r="N167" s="158" t="s">
        <v>43</v>
      </c>
      <c r="O167" s="59"/>
      <c r="P167" s="159">
        <f>O167*H167</f>
        <v>0</v>
      </c>
      <c r="Q167" s="159">
        <v>0</v>
      </c>
      <c r="R167" s="159">
        <f>Q167*H167</f>
        <v>0</v>
      </c>
      <c r="S167" s="159">
        <v>0</v>
      </c>
      <c r="T167" s="160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1" t="s">
        <v>95</v>
      </c>
      <c r="AT167" s="161" t="s">
        <v>142</v>
      </c>
      <c r="AU167" s="161" t="s">
        <v>87</v>
      </c>
      <c r="AY167" s="18" t="s">
        <v>140</v>
      </c>
      <c r="BE167" s="162">
        <f>IF(N167="základní",J167,0)</f>
        <v>0</v>
      </c>
      <c r="BF167" s="162">
        <f>IF(N167="snížená",J167,0)</f>
        <v>0</v>
      </c>
      <c r="BG167" s="162">
        <f>IF(N167="zákl. přenesená",J167,0)</f>
        <v>0</v>
      </c>
      <c r="BH167" s="162">
        <f>IF(N167="sníž. přenesená",J167,0)</f>
        <v>0</v>
      </c>
      <c r="BI167" s="162">
        <f>IF(N167="nulová",J167,0)</f>
        <v>0</v>
      </c>
      <c r="BJ167" s="18" t="s">
        <v>85</v>
      </c>
      <c r="BK167" s="162">
        <f>ROUND(I167*H167,2)</f>
        <v>0</v>
      </c>
      <c r="BL167" s="18" t="s">
        <v>95</v>
      </c>
      <c r="BM167" s="161" t="s">
        <v>690</v>
      </c>
    </row>
    <row r="168" spans="1:65" s="12" customFormat="1" ht="22.9" customHeight="1">
      <c r="B168" s="136"/>
      <c r="D168" s="137" t="s">
        <v>77</v>
      </c>
      <c r="E168" s="147" t="s">
        <v>447</v>
      </c>
      <c r="F168" s="147" t="s">
        <v>448</v>
      </c>
      <c r="I168" s="139"/>
      <c r="J168" s="148">
        <f>BK168</f>
        <v>0</v>
      </c>
      <c r="L168" s="136"/>
      <c r="M168" s="141"/>
      <c r="N168" s="142"/>
      <c r="O168" s="142"/>
      <c r="P168" s="143">
        <f>P169</f>
        <v>0</v>
      </c>
      <c r="Q168" s="142"/>
      <c r="R168" s="143">
        <f>R169</f>
        <v>0</v>
      </c>
      <c r="S168" s="142"/>
      <c r="T168" s="144">
        <f>T169</f>
        <v>0</v>
      </c>
      <c r="AR168" s="137" t="s">
        <v>85</v>
      </c>
      <c r="AT168" s="145" t="s">
        <v>77</v>
      </c>
      <c r="AU168" s="145" t="s">
        <v>85</v>
      </c>
      <c r="AY168" s="137" t="s">
        <v>140</v>
      </c>
      <c r="BK168" s="146">
        <f>BK169</f>
        <v>0</v>
      </c>
    </row>
    <row r="169" spans="1:65" s="2" customFormat="1" ht="16.5" customHeight="1">
      <c r="A169" s="33"/>
      <c r="B169" s="149"/>
      <c r="C169" s="150" t="s">
        <v>253</v>
      </c>
      <c r="D169" s="150" t="s">
        <v>142</v>
      </c>
      <c r="E169" s="151" t="s">
        <v>450</v>
      </c>
      <c r="F169" s="152" t="s">
        <v>451</v>
      </c>
      <c r="G169" s="153" t="s">
        <v>233</v>
      </c>
      <c r="H169" s="154">
        <v>27.141999999999999</v>
      </c>
      <c r="I169" s="155"/>
      <c r="J169" s="156">
        <f>ROUND(I169*H169,2)</f>
        <v>0</v>
      </c>
      <c r="K169" s="152" t="s">
        <v>146</v>
      </c>
      <c r="L169" s="34"/>
      <c r="M169" s="157" t="s">
        <v>1</v>
      </c>
      <c r="N169" s="158" t="s">
        <v>43</v>
      </c>
      <c r="O169" s="59"/>
      <c r="P169" s="159">
        <f>O169*H169</f>
        <v>0</v>
      </c>
      <c r="Q169" s="159">
        <v>0</v>
      </c>
      <c r="R169" s="159">
        <f>Q169*H169</f>
        <v>0</v>
      </c>
      <c r="S169" s="159">
        <v>0</v>
      </c>
      <c r="T169" s="160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1" t="s">
        <v>95</v>
      </c>
      <c r="AT169" s="161" t="s">
        <v>142</v>
      </c>
      <c r="AU169" s="161" t="s">
        <v>87</v>
      </c>
      <c r="AY169" s="18" t="s">
        <v>140</v>
      </c>
      <c r="BE169" s="162">
        <f>IF(N169="základní",J169,0)</f>
        <v>0</v>
      </c>
      <c r="BF169" s="162">
        <f>IF(N169="snížená",J169,0)</f>
        <v>0</v>
      </c>
      <c r="BG169" s="162">
        <f>IF(N169="zákl. přenesená",J169,0)</f>
        <v>0</v>
      </c>
      <c r="BH169" s="162">
        <f>IF(N169="sníž. přenesená",J169,0)</f>
        <v>0</v>
      </c>
      <c r="BI169" s="162">
        <f>IF(N169="nulová",J169,0)</f>
        <v>0</v>
      </c>
      <c r="BJ169" s="18" t="s">
        <v>85</v>
      </c>
      <c r="BK169" s="162">
        <f>ROUND(I169*H169,2)</f>
        <v>0</v>
      </c>
      <c r="BL169" s="18" t="s">
        <v>95</v>
      </c>
      <c r="BM169" s="161" t="s">
        <v>691</v>
      </c>
    </row>
    <row r="170" spans="1:65" s="12" customFormat="1" ht="25.9" customHeight="1">
      <c r="B170" s="136"/>
      <c r="D170" s="137" t="s">
        <v>77</v>
      </c>
      <c r="E170" s="138" t="s">
        <v>453</v>
      </c>
      <c r="F170" s="138" t="s">
        <v>454</v>
      </c>
      <c r="I170" s="139"/>
      <c r="J170" s="140">
        <f>BK170</f>
        <v>0</v>
      </c>
      <c r="L170" s="136"/>
      <c r="M170" s="141"/>
      <c r="N170" s="142"/>
      <c r="O170" s="142"/>
      <c r="P170" s="143">
        <f>P171</f>
        <v>0</v>
      </c>
      <c r="Q170" s="142"/>
      <c r="R170" s="143">
        <f>R171</f>
        <v>2.3519999999999999E-3</v>
      </c>
      <c r="S170" s="142"/>
      <c r="T170" s="144">
        <f>T171</f>
        <v>0</v>
      </c>
      <c r="AR170" s="137" t="s">
        <v>87</v>
      </c>
      <c r="AT170" s="145" t="s">
        <v>77</v>
      </c>
      <c r="AU170" s="145" t="s">
        <v>78</v>
      </c>
      <c r="AY170" s="137" t="s">
        <v>140</v>
      </c>
      <c r="BK170" s="146">
        <f>BK171</f>
        <v>0</v>
      </c>
    </row>
    <row r="171" spans="1:65" s="12" customFormat="1" ht="22.9" customHeight="1">
      <c r="B171" s="136"/>
      <c r="D171" s="137" t="s">
        <v>77</v>
      </c>
      <c r="E171" s="147" t="s">
        <v>640</v>
      </c>
      <c r="F171" s="147" t="s">
        <v>641</v>
      </c>
      <c r="I171" s="139"/>
      <c r="J171" s="148">
        <f>BK171</f>
        <v>0</v>
      </c>
      <c r="L171" s="136"/>
      <c r="M171" s="141"/>
      <c r="N171" s="142"/>
      <c r="O171" s="142"/>
      <c r="P171" s="143">
        <f>SUM(P172:P174)</f>
        <v>0</v>
      </c>
      <c r="Q171" s="142"/>
      <c r="R171" s="143">
        <f>SUM(R172:R174)</f>
        <v>2.3519999999999999E-3</v>
      </c>
      <c r="S171" s="142"/>
      <c r="T171" s="144">
        <f>SUM(T172:T174)</f>
        <v>0</v>
      </c>
      <c r="AR171" s="137" t="s">
        <v>87</v>
      </c>
      <c r="AT171" s="145" t="s">
        <v>77</v>
      </c>
      <c r="AU171" s="145" t="s">
        <v>85</v>
      </c>
      <c r="AY171" s="137" t="s">
        <v>140</v>
      </c>
      <c r="BK171" s="146">
        <f>SUM(BK172:BK174)</f>
        <v>0</v>
      </c>
    </row>
    <row r="172" spans="1:65" s="2" customFormat="1" ht="16.5" customHeight="1">
      <c r="A172" s="33"/>
      <c r="B172" s="149"/>
      <c r="C172" s="150" t="s">
        <v>259</v>
      </c>
      <c r="D172" s="150" t="s">
        <v>142</v>
      </c>
      <c r="E172" s="151" t="s">
        <v>692</v>
      </c>
      <c r="F172" s="152" t="s">
        <v>693</v>
      </c>
      <c r="G172" s="153" t="s">
        <v>323</v>
      </c>
      <c r="H172" s="154">
        <v>4.8</v>
      </c>
      <c r="I172" s="155"/>
      <c r="J172" s="156">
        <f>ROUND(I172*H172,2)</f>
        <v>0</v>
      </c>
      <c r="K172" s="152" t="s">
        <v>146</v>
      </c>
      <c r="L172" s="34"/>
      <c r="M172" s="157" t="s">
        <v>1</v>
      </c>
      <c r="N172" s="158" t="s">
        <v>43</v>
      </c>
      <c r="O172" s="59"/>
      <c r="P172" s="159">
        <f>O172*H172</f>
        <v>0</v>
      </c>
      <c r="Q172" s="159">
        <v>4.8999999999999998E-4</v>
      </c>
      <c r="R172" s="159">
        <f>Q172*H172</f>
        <v>2.3519999999999999E-3</v>
      </c>
      <c r="S172" s="159">
        <v>0</v>
      </c>
      <c r="T172" s="160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1" t="s">
        <v>264</v>
      </c>
      <c r="AT172" s="161" t="s">
        <v>142</v>
      </c>
      <c r="AU172" s="161" t="s">
        <v>87</v>
      </c>
      <c r="AY172" s="18" t="s">
        <v>140</v>
      </c>
      <c r="BE172" s="162">
        <f>IF(N172="základní",J172,0)</f>
        <v>0</v>
      </c>
      <c r="BF172" s="162">
        <f>IF(N172="snížená",J172,0)</f>
        <v>0</v>
      </c>
      <c r="BG172" s="162">
        <f>IF(N172="zákl. přenesená",J172,0)</f>
        <v>0</v>
      </c>
      <c r="BH172" s="162">
        <f>IF(N172="sníž. přenesená",J172,0)</f>
        <v>0</v>
      </c>
      <c r="BI172" s="162">
        <f>IF(N172="nulová",J172,0)</f>
        <v>0</v>
      </c>
      <c r="BJ172" s="18" t="s">
        <v>85</v>
      </c>
      <c r="BK172" s="162">
        <f>ROUND(I172*H172,2)</f>
        <v>0</v>
      </c>
      <c r="BL172" s="18" t="s">
        <v>264</v>
      </c>
      <c r="BM172" s="161" t="s">
        <v>694</v>
      </c>
    </row>
    <row r="173" spans="1:65" s="14" customFormat="1" ht="11.25">
      <c r="B173" s="171"/>
      <c r="D173" s="164" t="s">
        <v>148</v>
      </c>
      <c r="E173" s="172" t="s">
        <v>1</v>
      </c>
      <c r="F173" s="173" t="s">
        <v>645</v>
      </c>
      <c r="H173" s="174">
        <v>4.8</v>
      </c>
      <c r="I173" s="175"/>
      <c r="L173" s="171"/>
      <c r="M173" s="176"/>
      <c r="N173" s="177"/>
      <c r="O173" s="177"/>
      <c r="P173" s="177"/>
      <c r="Q173" s="177"/>
      <c r="R173" s="177"/>
      <c r="S173" s="177"/>
      <c r="T173" s="178"/>
      <c r="AT173" s="172" t="s">
        <v>148</v>
      </c>
      <c r="AU173" s="172" t="s">
        <v>87</v>
      </c>
      <c r="AV173" s="14" t="s">
        <v>87</v>
      </c>
      <c r="AW173" s="14" t="s">
        <v>34</v>
      </c>
      <c r="AX173" s="14" t="s">
        <v>85</v>
      </c>
      <c r="AY173" s="172" t="s">
        <v>140</v>
      </c>
    </row>
    <row r="174" spans="1:65" s="2" customFormat="1" ht="24.2" customHeight="1">
      <c r="A174" s="33"/>
      <c r="B174" s="149"/>
      <c r="C174" s="150" t="s">
        <v>264</v>
      </c>
      <c r="D174" s="150" t="s">
        <v>142</v>
      </c>
      <c r="E174" s="151" t="s">
        <v>646</v>
      </c>
      <c r="F174" s="152" t="s">
        <v>647</v>
      </c>
      <c r="G174" s="153" t="s">
        <v>465</v>
      </c>
      <c r="H174" s="205"/>
      <c r="I174" s="155"/>
      <c r="J174" s="156">
        <f>ROUND(I174*H174,2)</f>
        <v>0</v>
      </c>
      <c r="K174" s="152" t="s">
        <v>146</v>
      </c>
      <c r="L174" s="34"/>
      <c r="M174" s="206" t="s">
        <v>1</v>
      </c>
      <c r="N174" s="207" t="s">
        <v>43</v>
      </c>
      <c r="O174" s="208"/>
      <c r="P174" s="209">
        <f>O174*H174</f>
        <v>0</v>
      </c>
      <c r="Q174" s="209">
        <v>0</v>
      </c>
      <c r="R174" s="209">
        <f>Q174*H174</f>
        <v>0</v>
      </c>
      <c r="S174" s="209">
        <v>0</v>
      </c>
      <c r="T174" s="210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1" t="s">
        <v>264</v>
      </c>
      <c r="AT174" s="161" t="s">
        <v>142</v>
      </c>
      <c r="AU174" s="161" t="s">
        <v>87</v>
      </c>
      <c r="AY174" s="18" t="s">
        <v>140</v>
      </c>
      <c r="BE174" s="162">
        <f>IF(N174="základní",J174,0)</f>
        <v>0</v>
      </c>
      <c r="BF174" s="162">
        <f>IF(N174="snížená",J174,0)</f>
        <v>0</v>
      </c>
      <c r="BG174" s="162">
        <f>IF(N174="zákl. přenesená",J174,0)</f>
        <v>0</v>
      </c>
      <c r="BH174" s="162">
        <f>IF(N174="sníž. přenesená",J174,0)</f>
        <v>0</v>
      </c>
      <c r="BI174" s="162">
        <f>IF(N174="nulová",J174,0)</f>
        <v>0</v>
      </c>
      <c r="BJ174" s="18" t="s">
        <v>85</v>
      </c>
      <c r="BK174" s="162">
        <f>ROUND(I174*H174,2)</f>
        <v>0</v>
      </c>
      <c r="BL174" s="18" t="s">
        <v>264</v>
      </c>
      <c r="BM174" s="161" t="s">
        <v>695</v>
      </c>
    </row>
    <row r="175" spans="1:65" s="2" customFormat="1" ht="6.95" customHeight="1">
      <c r="A175" s="33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34"/>
      <c r="M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</row>
  </sheetData>
  <autoFilter ref="C127:K174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1 - SO 01-1 a 2 Atletický...</vt:lpstr>
      <vt:lpstr>3 - SO 01-3  Sektor skok ...</vt:lpstr>
      <vt:lpstr>4 - SO 01-4 Sektor skok v...</vt:lpstr>
      <vt:lpstr>5 - SO 01-5 Sektor vrh koulí</vt:lpstr>
      <vt:lpstr>6 - SO 01-6 Sektor hod di...</vt:lpstr>
      <vt:lpstr>'1 - SO 01-1 a 2 Atletický...'!Názvy_tisku</vt:lpstr>
      <vt:lpstr>'3 - SO 01-3  Sektor skok ...'!Názvy_tisku</vt:lpstr>
      <vt:lpstr>'4 - SO 01-4 Sektor skok v...'!Názvy_tisku</vt:lpstr>
      <vt:lpstr>'5 - SO 01-5 Sektor vrh koulí'!Názvy_tisku</vt:lpstr>
      <vt:lpstr>'6 - SO 01-6 Sektor hod di...'!Názvy_tisku</vt:lpstr>
      <vt:lpstr>'Rekapitulace stavby'!Názvy_tisku</vt:lpstr>
      <vt:lpstr>'1 - SO 01-1 a 2 Atletický...'!Oblast_tisku</vt:lpstr>
      <vt:lpstr>'3 - SO 01-3  Sektor skok ...'!Oblast_tisku</vt:lpstr>
      <vt:lpstr>'4 - SO 01-4 Sektor skok v...'!Oblast_tisku</vt:lpstr>
      <vt:lpstr>'5 - SO 01-5 Sektor vrh koulí'!Oblast_tisku</vt:lpstr>
      <vt:lpstr>'6 - SO 01-6 Sektor hod di...'!Oblast_tisku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Doma\Sládková</dc:creator>
  <cp:lastModifiedBy>Sládková</cp:lastModifiedBy>
  <dcterms:created xsi:type="dcterms:W3CDTF">2025-11-16T08:48:59Z</dcterms:created>
  <dcterms:modified xsi:type="dcterms:W3CDTF">2025-11-16T08:51:35Z</dcterms:modified>
</cp:coreProperties>
</file>